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distribution" sheetId="1" r:id="rId1"/>
    <sheet name="breakdown" sheetId="2" r:id="rId2"/>
    <sheet name="Affordability gap" sheetId="3" r:id="rId3"/>
  </sheets>
  <definedNames>
    <definedName name="_xlnm.Print_Area" localSheetId="2">'Affordability gap'!$A$1:$U$112</definedName>
  </definedNames>
  <calcPr fullCalcOnLoad="1"/>
</workbook>
</file>

<file path=xl/sharedStrings.xml><?xml version="1.0" encoding="utf-8"?>
<sst xmlns="http://schemas.openxmlformats.org/spreadsheetml/2006/main" count="417" uniqueCount="202">
  <si>
    <t>IZ Units</t>
  </si>
  <si>
    <t>River Watch</t>
  </si>
  <si>
    <t>Red Rocks</t>
  </si>
  <si>
    <t>Ethan Allen</t>
  </si>
  <si>
    <t>Queen City Park</t>
  </si>
  <si>
    <t>Commodore Point</t>
  </si>
  <si>
    <t>Main Street Landing</t>
  </si>
  <si>
    <t>High Grove Court</t>
  </si>
  <si>
    <t>College &amp; Battery</t>
  </si>
  <si>
    <t>On/Off Site</t>
  </si>
  <si>
    <t>On</t>
  </si>
  <si>
    <t>Off</t>
  </si>
  <si>
    <t>Monroe Place</t>
  </si>
  <si>
    <t>Bus Barns</t>
  </si>
  <si>
    <t>Rose St. Artists Co-op</t>
  </si>
  <si>
    <t>Bove's/Pearl</t>
  </si>
  <si>
    <t>84 North Ave.</t>
  </si>
  <si>
    <t>Waterfront Housing</t>
  </si>
  <si>
    <t>Hood Plant</t>
  </si>
  <si>
    <t>Westlake</t>
  </si>
  <si>
    <t>On/Off</t>
  </si>
  <si>
    <t>106 Rose St.</t>
  </si>
  <si>
    <t>Salmon Run</t>
  </si>
  <si>
    <t>Heineberg Senior</t>
  </si>
  <si>
    <t>Thelma Maple Co-op</t>
  </si>
  <si>
    <t>237 North Ave.</t>
  </si>
  <si>
    <t>50 Barrett St.</t>
  </si>
  <si>
    <t>30-42 King St.</t>
  </si>
  <si>
    <t>179 Elmwood Ave.</t>
  </si>
  <si>
    <t>McAuley Square (3)</t>
  </si>
  <si>
    <t>247-249 Pearl St.</t>
  </si>
  <si>
    <t>289 College St.</t>
  </si>
  <si>
    <t>155 Plattsburgh Ave.</t>
  </si>
  <si>
    <t>Condo Total Units</t>
  </si>
  <si>
    <t>Condo IZ Units</t>
  </si>
  <si>
    <t>Rental Total Units</t>
  </si>
  <si>
    <t>Rental IZ units</t>
  </si>
  <si>
    <t>Co-op Total Units</t>
  </si>
  <si>
    <t>Co-op IZ Units</t>
  </si>
  <si>
    <t>Notes</t>
  </si>
  <si>
    <t>Address</t>
  </si>
  <si>
    <t>Benway Common</t>
  </si>
  <si>
    <t>Converse Home</t>
  </si>
  <si>
    <t>King Street Housing</t>
  </si>
  <si>
    <t>Hinds Lofts</t>
  </si>
  <si>
    <t>Silversmith Comons</t>
  </si>
  <si>
    <t>220 Riverside Ave.</t>
  </si>
  <si>
    <t>Name of project</t>
  </si>
  <si>
    <t>Abe's Corner</t>
  </si>
  <si>
    <t xml:space="preserve">130 Mansfield Ave. </t>
  </si>
  <si>
    <t>Flynn Ave Coop</t>
  </si>
  <si>
    <t>Packard Lofts</t>
  </si>
  <si>
    <t>Millview Court Condominium</t>
  </si>
  <si>
    <t>325 Ethan Allen Parkway</t>
  </si>
  <si>
    <t>Sophies Place</t>
  </si>
  <si>
    <t>ECHO</t>
  </si>
  <si>
    <t xml:space="preserve">Valade Park </t>
  </si>
  <si>
    <t>Manhattan Hts.</t>
  </si>
  <si>
    <t>Stratos</t>
  </si>
  <si>
    <t>Affordable Non-Profit partnership with Private Developer - IZ units</t>
  </si>
  <si>
    <t>Bayberry Apartments</t>
  </si>
  <si>
    <t xml:space="preserve">Private Developer - IZ Units </t>
  </si>
  <si>
    <t>140 Grove St.</t>
  </si>
  <si>
    <t>237 N. Winooski Ave.</t>
  </si>
  <si>
    <t>258-260 N. Winooski Ave.</t>
  </si>
  <si>
    <t>200 North St.</t>
  </si>
  <si>
    <t>144 North Champlain St.</t>
  </si>
  <si>
    <t>161 St. Paul St.</t>
  </si>
  <si>
    <t>88 King St.</t>
  </si>
  <si>
    <t>81 South Willams St.</t>
  </si>
  <si>
    <t>35 Cherry St.</t>
  </si>
  <si>
    <t>272 Church St.</t>
  </si>
  <si>
    <t>187 South Winooski Ave.</t>
  </si>
  <si>
    <t>1144 North Ave.</t>
  </si>
  <si>
    <t>354 Manhattan Dr.</t>
  </si>
  <si>
    <t>1044 North Ave.</t>
  </si>
  <si>
    <t>300 Lake St.</t>
  </si>
  <si>
    <t>235 Park St.</t>
  </si>
  <si>
    <t>343 North Winooski Ave.</t>
  </si>
  <si>
    <t>25-31 North Champlain St.</t>
  </si>
  <si>
    <t>33 North Ave.</t>
  </si>
  <si>
    <t>693 Riverside Ave.</t>
  </si>
  <si>
    <t>700 Riverside Ave.</t>
  </si>
  <si>
    <t>288 Flynn Ave.</t>
  </si>
  <si>
    <t>72 Heineberg Rd.</t>
  </si>
  <si>
    <t>Cert of Occupancy Year</t>
  </si>
  <si>
    <t>CEDO Listed Permit Year (applied for)</t>
  </si>
  <si>
    <t>180 East Ave./East Village Dr</t>
  </si>
  <si>
    <t xml:space="preserve">East Village Co-Housing </t>
  </si>
  <si>
    <t>2013*</t>
  </si>
  <si>
    <t>2010*</t>
  </si>
  <si>
    <t>284 Grove St. (aka 300 Grove)</t>
  </si>
  <si>
    <t>2001*</t>
  </si>
  <si>
    <t>2003*</t>
  </si>
  <si>
    <t>2003/06*</t>
  </si>
  <si>
    <t>1999*</t>
  </si>
  <si>
    <t>1995*</t>
  </si>
  <si>
    <t>1993*</t>
  </si>
  <si>
    <t>1991*</t>
  </si>
  <si>
    <t>1990*</t>
  </si>
  <si>
    <t xml:space="preserve">Offsite - unit transferred to 354 Manhattan Dr. see note below. </t>
  </si>
  <si>
    <t>Offsite units located at 34 Valade Park &amp; 65 Venus Ave.</t>
  </si>
  <si>
    <t>183-187 St. Paul St. (aka 193 St. Paul)</t>
  </si>
  <si>
    <t>140 Venus Ave. (original address)</t>
  </si>
  <si>
    <t xml:space="preserve">68 Pearl St.(aka 64 Pearl) </t>
  </si>
  <si>
    <t>1 Steele St. (aka 1 Main St.)</t>
  </si>
  <si>
    <t>85 Archibald St.(formerly 83 Archibald)</t>
  </si>
  <si>
    <t>Hildred Drive (1 - 422 Hildred Drive)</t>
  </si>
  <si>
    <t>Valade Park (18-120 Valade St)</t>
  </si>
  <si>
    <t>125 St. Paul St. (aka 117-135 St. Paul)</t>
  </si>
  <si>
    <t xml:space="preserve">Park Place </t>
  </si>
  <si>
    <t>78 Rose St. (aka 72-82 Rose)</t>
  </si>
  <si>
    <t xml:space="preserve">Venus Ave </t>
  </si>
  <si>
    <t>1189-1193 North Ave. (aka 1191 North Ave)</t>
  </si>
  <si>
    <t>(Thayer) Avenue Apts</t>
  </si>
  <si>
    <t>Maiden Lane</t>
  </si>
  <si>
    <t>Bright Street Cooperative</t>
  </si>
  <si>
    <t>Single Family Total Units</t>
  </si>
  <si>
    <t>Single Family IZ units</t>
  </si>
  <si>
    <t>Affordable Non-Profit - IZ Units</t>
  </si>
  <si>
    <t>In lieu of payment of $371,250 for 8 IZ units, with additional fees total payment of $400,000</t>
  </si>
  <si>
    <t>This was the first "payment-in-lieu" project - the IZ requirements were written into the zoning agreement. In-Lieu payment was $165,000 for 16 units.</t>
  </si>
  <si>
    <t xml:space="preserve">1 IZ unit onsite transferred from 1044 North Ave.  HTF paid $25,000 in lieu of 1 additional IZ unit. </t>
  </si>
  <si>
    <t>33-43 Bright St.</t>
  </si>
  <si>
    <t>371 Pearl St.</t>
  </si>
  <si>
    <t>23 Church St.</t>
  </si>
  <si>
    <t>40 Red Maple Ln.</t>
  </si>
  <si>
    <t>40 College St. (formerly 74)</t>
  </si>
  <si>
    <t>20 &amp; 24  High Grove Ct.</t>
  </si>
  <si>
    <t>161 Austin Dr.</t>
  </si>
  <si>
    <t>Temporary Cert. of Occupancy for Phase 1A and 1B. 232 units (and 35 IZ units) planned in all phases.</t>
  </si>
  <si>
    <t>3 units were triggered as part of the 20 units of new housng in this building. 2 additional units were transferred from 161 161 St. Paul St.</t>
  </si>
  <si>
    <t>Offsite - 2 units located at 88 King St.</t>
  </si>
  <si>
    <t>Project received a varience from Zoning Board of Adjustment - no inclusionary units required.</t>
  </si>
  <si>
    <t>5-7</t>
  </si>
  <si>
    <t>8-9</t>
  </si>
  <si>
    <t>10-14</t>
  </si>
  <si>
    <t>15+</t>
  </si>
  <si>
    <t>total</t>
  </si>
  <si>
    <t>Number of units in project</t>
  </si>
  <si>
    <t xml:space="preserve"> section total</t>
  </si>
  <si>
    <t xml:space="preserve">Totals as of 10/13/17 </t>
  </si>
  <si>
    <t xml:space="preserve">Breakdown as of 10/13/17 </t>
  </si>
  <si>
    <t xml:space="preserve">If threshold was set at 8 and above then: 7 fewer projects would trigger IZ, 8 fewer IZ units </t>
  </si>
  <si>
    <t xml:space="preserve">If threshold was set at 10 and above then: 16 fewer projects would trigger IZ, 18 fewer IZ units </t>
  </si>
  <si>
    <t>15-25</t>
  </si>
  <si>
    <t>26-35</t>
  </si>
  <si>
    <t>36-45</t>
  </si>
  <si>
    <t>46-55</t>
  </si>
  <si>
    <t>56-65</t>
  </si>
  <si>
    <t>66-75</t>
  </si>
  <si>
    <t>76-85</t>
  </si>
  <si>
    <t>86-95</t>
  </si>
  <si>
    <t>96-105</t>
  </si>
  <si>
    <t>105+</t>
  </si>
  <si>
    <t>7 projects</t>
  </si>
  <si>
    <t>9 projects</t>
  </si>
  <si>
    <t>8 projects</t>
  </si>
  <si>
    <t xml:space="preserve">If threshold was set at 15 and above then: 24 fewer projects would trigger IZ, 32 fewer IZ units </t>
  </si>
  <si>
    <t>3 projects</t>
  </si>
  <si>
    <t>0 projects</t>
  </si>
  <si>
    <t>1 projects</t>
  </si>
  <si>
    <t>4 projects</t>
  </si>
  <si>
    <t>1 project</t>
  </si>
  <si>
    <t>Number of projects</t>
  </si>
  <si>
    <t>95-105</t>
  </si>
  <si>
    <t>5-14</t>
  </si>
  <si>
    <t>According to the Assessor’s Office, the average assessed value for a single family home (includes condos and mobile homes) is $212,000.</t>
  </si>
  <si>
    <t>Two Bedroom Homebuyer Unit</t>
  </si>
  <si>
    <t>Household Size</t>
  </si>
  <si>
    <t>3 person</t>
  </si>
  <si>
    <t>Median income</t>
  </si>
  <si>
    <t>(average of 1 person and 2 person)</t>
  </si>
  <si>
    <t>75% of median income</t>
  </si>
  <si>
    <t>33% for housing cost</t>
  </si>
  <si>
    <t>minus monthly taxes</t>
  </si>
  <si>
    <t>minus condo fees</t>
  </si>
  <si>
    <t>(minus utilities if master meter)</t>
  </si>
  <si>
    <t>Market value*</t>
  </si>
  <si>
    <t>Assessment</t>
  </si>
  <si>
    <t>tax rate</t>
  </si>
  <si>
    <t>minus insurance</t>
  </si>
  <si>
    <t>(included in fees if condominium)</t>
  </si>
  <si>
    <t>available for mort</t>
  </si>
  <si>
    <t xml:space="preserve"> interest rate</t>
  </si>
  <si>
    <t xml:space="preserve"> 0 points, average of 30 year rates by VHFA</t>
  </si>
  <si>
    <t>mortgage</t>
  </si>
  <si>
    <t>Maximum Sale Price</t>
  </si>
  <si>
    <t>assumes 5% downpayment</t>
  </si>
  <si>
    <t>Three Bedroom Homebuyer Unit</t>
  </si>
  <si>
    <t>4.5 person</t>
  </si>
  <si>
    <t xml:space="preserve">Gap </t>
  </si>
  <si>
    <t>Gap</t>
  </si>
  <si>
    <t>Number of total units in project</t>
  </si>
  <si>
    <t>5-9</t>
  </si>
  <si>
    <t>16 projects</t>
  </si>
  <si>
    <t>25-35</t>
  </si>
  <si>
    <t>15-19</t>
  </si>
  <si>
    <t>20-24</t>
  </si>
  <si>
    <t>6 projects</t>
  </si>
  <si>
    <t>5 projects</t>
  </si>
  <si>
    <t>10 projects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</si>
</sst>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* #,##0.000000_);_(* \(#,##0.000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NumberFormat="1" applyFont="1" applyFill="1" applyAlignment="1" quotePrefix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vertical="center"/>
    </xf>
    <xf numFmtId="9" fontId="3" fillId="0" borderId="0" xfId="59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8" fontId="1" fillId="0" borderId="10" xfId="42" applyNumberFormat="1" applyFont="1" applyFill="1" applyBorder="1" applyAlignment="1">
      <alignment horizontal="center"/>
    </xf>
    <xf numFmtId="168" fontId="0" fillId="0" borderId="10" xfId="42" applyNumberFormat="1" applyFont="1" applyFill="1" applyBorder="1" applyAlignment="1">
      <alignment horizontal="center"/>
    </xf>
    <xf numFmtId="168" fontId="0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169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0" xfId="42" applyNumberFormat="1" applyFont="1" applyFill="1" applyBorder="1" applyAlignment="1">
      <alignment horizontal="center"/>
    </xf>
    <xf numFmtId="8" fontId="1" fillId="0" borderId="10" xfId="42" applyNumberFormat="1" applyFont="1" applyFill="1" applyBorder="1" applyAlignment="1">
      <alignment horizontal="center"/>
    </xf>
    <xf numFmtId="5" fontId="1" fillId="0" borderId="1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5" fontId="1" fillId="0" borderId="0" xfId="42" applyNumberFormat="1" applyFont="1" applyFill="1" applyBorder="1" applyAlignment="1">
      <alignment horizontal="center"/>
    </xf>
    <xf numFmtId="43" fontId="1" fillId="0" borderId="10" xfId="42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17" xfId="0" applyFont="1" applyFill="1" applyBorder="1" applyAlignment="1" quotePrefix="1">
      <alignment horizontal="center" vertical="center" wrapText="1"/>
    </xf>
    <xf numFmtId="16" fontId="1" fillId="0" borderId="15" xfId="0" applyNumberFormat="1" applyFont="1" applyFill="1" applyBorder="1" applyAlignment="1" quotePrefix="1">
      <alignment horizontal="center" vertical="center" wrapText="1"/>
    </xf>
    <xf numFmtId="16" fontId="1" fillId="0" borderId="16" xfId="0" applyNumberFormat="1" applyFont="1" applyFill="1" applyBorder="1" applyAlignment="1" quotePrefix="1">
      <alignment horizontal="center" vertical="center" wrapText="1"/>
    </xf>
    <xf numFmtId="16" fontId="1" fillId="0" borderId="17" xfId="0" applyNumberFormat="1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4"/>
  <sheetViews>
    <sheetView tabSelected="1" zoomScalePageLayoutView="0" workbookViewId="0" topLeftCell="A1">
      <selection activeCell="O92" sqref="O92"/>
    </sheetView>
  </sheetViews>
  <sheetFormatPr defaultColWidth="9.140625" defaultRowHeight="12.75"/>
  <cols>
    <col min="1" max="1" width="4.421875" style="0" customWidth="1"/>
    <col min="2" max="2" width="10.00390625" style="20" customWidth="1"/>
    <col min="5" max="5" width="31.140625" style="0" customWidth="1"/>
    <col min="6" max="6" width="12.7109375" style="0" customWidth="1"/>
    <col min="7" max="7" width="10.57421875" style="0" customWidth="1"/>
    <col min="8" max="8" width="11.00390625" style="0" customWidth="1"/>
    <col min="9" max="9" width="13.7109375" style="0" customWidth="1"/>
    <col min="20" max="20" width="34.7109375" style="0" customWidth="1"/>
    <col min="21" max="21" width="15.421875" style="51" customWidth="1"/>
  </cols>
  <sheetData>
    <row r="1" spans="2:18" ht="17.25">
      <c r="B1" s="105" t="s">
        <v>141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2:18" s="12" customFormat="1" ht="78.75">
      <c r="B2" s="35" t="s">
        <v>139</v>
      </c>
      <c r="C2" s="36" t="s">
        <v>86</v>
      </c>
      <c r="D2" s="36" t="s">
        <v>85</v>
      </c>
      <c r="E2" s="35" t="s">
        <v>40</v>
      </c>
      <c r="F2" s="35" t="s">
        <v>47</v>
      </c>
      <c r="G2" s="37" t="s">
        <v>119</v>
      </c>
      <c r="H2" s="37" t="s">
        <v>61</v>
      </c>
      <c r="I2" s="37" t="s">
        <v>59</v>
      </c>
      <c r="J2" s="38" t="s">
        <v>33</v>
      </c>
      <c r="K2" s="38" t="s">
        <v>34</v>
      </c>
      <c r="L2" s="39" t="s">
        <v>35</v>
      </c>
      <c r="M2" s="39" t="s">
        <v>36</v>
      </c>
      <c r="N2" s="40" t="s">
        <v>37</v>
      </c>
      <c r="O2" s="40" t="s">
        <v>38</v>
      </c>
      <c r="P2" s="41" t="s">
        <v>117</v>
      </c>
      <c r="Q2" s="41" t="s">
        <v>118</v>
      </c>
      <c r="R2" s="36" t="s">
        <v>0</v>
      </c>
    </row>
    <row r="3" spans="2:18" ht="12.75">
      <c r="B3" s="42"/>
      <c r="C3" s="29"/>
      <c r="D3" s="29"/>
      <c r="E3" s="29"/>
      <c r="F3" s="29"/>
      <c r="G3" s="27">
        <v>86</v>
      </c>
      <c r="H3" s="27">
        <v>107</v>
      </c>
      <c r="I3" s="27">
        <v>22</v>
      </c>
      <c r="J3" s="27">
        <v>685</v>
      </c>
      <c r="K3" s="27">
        <v>75</v>
      </c>
      <c r="L3" s="27">
        <v>766</v>
      </c>
      <c r="M3" s="27">
        <v>125</v>
      </c>
      <c r="N3" s="27">
        <v>91</v>
      </c>
      <c r="O3" s="27">
        <v>14</v>
      </c>
      <c r="P3" s="27">
        <v>8</v>
      </c>
      <c r="Q3" s="28">
        <v>1</v>
      </c>
      <c r="R3" s="25">
        <v>215</v>
      </c>
    </row>
    <row r="5" spans="2:21" s="3" customFormat="1" ht="12.75">
      <c r="B5" s="19"/>
      <c r="U5" s="6"/>
    </row>
    <row r="6" spans="2:18" ht="17.25">
      <c r="B6" s="105" t="s">
        <v>142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2:20" s="12" customFormat="1" ht="78.75">
      <c r="B7" s="35" t="s">
        <v>139</v>
      </c>
      <c r="C7" s="36" t="s">
        <v>86</v>
      </c>
      <c r="D7" s="36" t="s">
        <v>85</v>
      </c>
      <c r="E7" s="35" t="s">
        <v>40</v>
      </c>
      <c r="F7" s="35" t="s">
        <v>47</v>
      </c>
      <c r="G7" s="37" t="s">
        <v>119</v>
      </c>
      <c r="H7" s="37" t="s">
        <v>61</v>
      </c>
      <c r="I7" s="37" t="s">
        <v>59</v>
      </c>
      <c r="J7" s="38" t="s">
        <v>33</v>
      </c>
      <c r="K7" s="38" t="s">
        <v>34</v>
      </c>
      <c r="L7" s="39" t="s">
        <v>35</v>
      </c>
      <c r="M7" s="39" t="s">
        <v>36</v>
      </c>
      <c r="N7" s="40" t="s">
        <v>37</v>
      </c>
      <c r="O7" s="40" t="s">
        <v>38</v>
      </c>
      <c r="P7" s="41" t="s">
        <v>117</v>
      </c>
      <c r="Q7" s="41" t="s">
        <v>118</v>
      </c>
      <c r="R7" s="36" t="s">
        <v>0</v>
      </c>
      <c r="S7" s="36" t="s">
        <v>9</v>
      </c>
      <c r="T7" s="36" t="s">
        <v>39</v>
      </c>
    </row>
    <row r="9" spans="2:18" ht="12.75">
      <c r="B9" s="26" t="s">
        <v>137</v>
      </c>
      <c r="C9" s="29"/>
      <c r="D9" s="29"/>
      <c r="E9" s="29"/>
      <c r="F9" s="29"/>
      <c r="G9" s="43">
        <f>G3-G65-G66-G68-G69-G76-G77</f>
        <v>76</v>
      </c>
      <c r="H9" s="43">
        <f>H3-H67-H70-H74-H75-H78-H79-H80-H81-H82-H83-H84-H85-H86-H87-H88-H89</f>
        <v>87</v>
      </c>
      <c r="I9" s="43">
        <f>I3</f>
        <v>22</v>
      </c>
      <c r="J9" s="43">
        <f>J3-J65-J75-J78-J79-J84-J85-J64</f>
        <v>623</v>
      </c>
      <c r="K9" s="43">
        <f>K3-K65-K67-K75-K78-K84-K85</f>
        <v>66</v>
      </c>
      <c r="L9" s="43">
        <f>L3-L66-L68-L69-L70-L74-L79-L80-L81-L82-L83-L86-L87-L88-L89-L77</f>
        <v>642</v>
      </c>
      <c r="M9" s="43">
        <f>M3-M66-M68-M69-M70-M74-M79-M80-M81-M82-M83-M86-M87-M88-M89-M77</f>
        <v>105</v>
      </c>
      <c r="N9" s="43">
        <f>N3</f>
        <v>91</v>
      </c>
      <c r="O9" s="43">
        <f>O3</f>
        <v>14</v>
      </c>
      <c r="P9" s="43">
        <f>P3-P76</f>
        <v>0</v>
      </c>
      <c r="Q9" s="43">
        <f>Q3-Q76</f>
        <v>0</v>
      </c>
      <c r="R9" s="25" t="e">
        <f>R3-R72-#REF!-R90</f>
        <v>#REF!</v>
      </c>
    </row>
    <row r="10" spans="2:18" ht="12.75">
      <c r="B10" s="48"/>
      <c r="C10" s="53"/>
      <c r="D10" s="53"/>
      <c r="E10" s="53"/>
      <c r="F10" s="53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3:18" ht="12.75">
      <c r="C11" s="53"/>
      <c r="D11" s="53"/>
      <c r="E11" s="53"/>
      <c r="F11" s="53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2:21" s="3" customFormat="1" ht="12.75">
      <c r="B12" s="43" t="s">
        <v>154</v>
      </c>
      <c r="C12" s="2">
        <v>1990</v>
      </c>
      <c r="D12" s="8" t="s">
        <v>99</v>
      </c>
      <c r="E12" s="7" t="s">
        <v>107</v>
      </c>
      <c r="F12" s="5" t="s">
        <v>1</v>
      </c>
      <c r="G12" s="1"/>
      <c r="H12" s="7">
        <f>R12</f>
        <v>30</v>
      </c>
      <c r="I12" s="1"/>
      <c r="J12" s="2">
        <v>213</v>
      </c>
      <c r="K12" s="2">
        <v>30</v>
      </c>
      <c r="L12" s="2"/>
      <c r="M12" s="2"/>
      <c r="N12" s="2"/>
      <c r="O12" s="2"/>
      <c r="P12" s="2"/>
      <c r="Q12" s="2"/>
      <c r="R12" s="2">
        <v>30</v>
      </c>
      <c r="S12" s="2" t="s">
        <v>10</v>
      </c>
      <c r="T12" s="1"/>
      <c r="U12" s="6" t="s">
        <v>163</v>
      </c>
    </row>
    <row r="13" spans="2:18" ht="12.75">
      <c r="B13" s="48"/>
      <c r="C13" s="53"/>
      <c r="D13" s="53"/>
      <c r="E13" s="53"/>
      <c r="F13" s="5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3:18" ht="12.75">
      <c r="C14" s="53"/>
      <c r="D14" s="53"/>
      <c r="E14" s="53"/>
      <c r="F14" s="5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2:21" s="3" customFormat="1" ht="12.75">
      <c r="B15" s="43" t="s">
        <v>153</v>
      </c>
      <c r="C15" s="2">
        <v>1991</v>
      </c>
      <c r="D15" s="8" t="s">
        <v>98</v>
      </c>
      <c r="E15" s="7" t="s">
        <v>129</v>
      </c>
      <c r="F15" s="5" t="s">
        <v>2</v>
      </c>
      <c r="G15" s="1"/>
      <c r="H15" s="1">
        <f>R15</f>
        <v>15</v>
      </c>
      <c r="I15" s="1"/>
      <c r="J15" s="2">
        <v>103</v>
      </c>
      <c r="K15" s="2">
        <v>15</v>
      </c>
      <c r="L15" s="2"/>
      <c r="M15" s="2"/>
      <c r="N15" s="2"/>
      <c r="O15" s="2"/>
      <c r="P15" s="2"/>
      <c r="Q15" s="2"/>
      <c r="R15" s="2">
        <v>15</v>
      </c>
      <c r="S15" s="2" t="s">
        <v>10</v>
      </c>
      <c r="T15" s="1"/>
      <c r="U15" s="6" t="s">
        <v>163</v>
      </c>
    </row>
    <row r="16" spans="2:18" ht="12.75">
      <c r="B16" s="48"/>
      <c r="C16" s="53"/>
      <c r="D16" s="53"/>
      <c r="E16" s="53"/>
      <c r="F16" s="53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21" ht="12.75">
      <c r="B17" s="43" t="s">
        <v>152</v>
      </c>
      <c r="C17" s="53"/>
      <c r="D17" s="53"/>
      <c r="E17" s="53"/>
      <c r="F17" s="5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U17" s="51" t="s">
        <v>160</v>
      </c>
    </row>
    <row r="18" spans="2:18" ht="12.75">
      <c r="B18" s="48"/>
      <c r="C18" s="53"/>
      <c r="D18" s="53"/>
      <c r="E18" s="53"/>
      <c r="F18" s="5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3:18" ht="12.75">
      <c r="C19" s="53"/>
      <c r="D19" s="53"/>
      <c r="E19" s="53"/>
      <c r="F19" s="53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21" s="3" customFormat="1" ht="12.75">
      <c r="B20" s="107" t="s">
        <v>151</v>
      </c>
      <c r="C20" s="2">
        <v>1990</v>
      </c>
      <c r="D20" s="8" t="s">
        <v>99</v>
      </c>
      <c r="E20" s="5" t="s">
        <v>46</v>
      </c>
      <c r="F20" s="5" t="s">
        <v>22</v>
      </c>
      <c r="G20" s="1">
        <f>R20</f>
        <v>12</v>
      </c>
      <c r="H20" s="1"/>
      <c r="I20" s="1"/>
      <c r="J20" s="2"/>
      <c r="K20" s="2"/>
      <c r="L20" s="2">
        <v>80</v>
      </c>
      <c r="M20" s="2">
        <v>12</v>
      </c>
      <c r="N20" s="2"/>
      <c r="O20" s="2"/>
      <c r="P20" s="2"/>
      <c r="Q20" s="2"/>
      <c r="R20" s="2">
        <v>12</v>
      </c>
      <c r="S20" s="2" t="s">
        <v>10</v>
      </c>
      <c r="T20" s="1"/>
      <c r="U20" s="6" t="s">
        <v>162</v>
      </c>
    </row>
    <row r="21" spans="2:21" s="3" customFormat="1" ht="26.25">
      <c r="B21" s="107"/>
      <c r="C21" s="2">
        <v>1990</v>
      </c>
      <c r="D21" s="8" t="s">
        <v>99</v>
      </c>
      <c r="E21" s="7" t="s">
        <v>84</v>
      </c>
      <c r="F21" s="5" t="s">
        <v>23</v>
      </c>
      <c r="G21" s="1">
        <f>R21</f>
        <v>12</v>
      </c>
      <c r="H21" s="1"/>
      <c r="I21" s="1"/>
      <c r="J21" s="2"/>
      <c r="K21" s="2"/>
      <c r="L21" s="2">
        <v>81</v>
      </c>
      <c r="M21" s="2">
        <v>12</v>
      </c>
      <c r="N21" s="2"/>
      <c r="O21" s="2"/>
      <c r="P21" s="2"/>
      <c r="Q21" s="2"/>
      <c r="R21" s="2">
        <v>12</v>
      </c>
      <c r="S21" s="2" t="s">
        <v>10</v>
      </c>
      <c r="T21" s="1"/>
      <c r="U21" s="6"/>
    </row>
    <row r="22" spans="2:21" s="3" customFormat="1" ht="52.5">
      <c r="B22" s="107"/>
      <c r="C22" s="2">
        <v>1996</v>
      </c>
      <c r="D22" s="2">
        <v>1998</v>
      </c>
      <c r="E22" s="7" t="s">
        <v>127</v>
      </c>
      <c r="F22" s="5" t="s">
        <v>8</v>
      </c>
      <c r="G22" s="1"/>
      <c r="H22" s="1"/>
      <c r="I22" s="1"/>
      <c r="J22" s="2">
        <v>81</v>
      </c>
      <c r="K22" s="2">
        <v>0</v>
      </c>
      <c r="L22" s="2"/>
      <c r="M22" s="2"/>
      <c r="N22" s="2"/>
      <c r="O22" s="2"/>
      <c r="P22" s="2"/>
      <c r="Q22" s="2"/>
      <c r="R22" s="2">
        <v>0</v>
      </c>
      <c r="S22" s="2" t="s">
        <v>11</v>
      </c>
      <c r="T22" s="7" t="s">
        <v>121</v>
      </c>
      <c r="U22" s="6"/>
    </row>
    <row r="23" spans="2:21" s="3" customFormat="1" ht="26.25">
      <c r="B23" s="107"/>
      <c r="C23" s="2">
        <v>2012</v>
      </c>
      <c r="D23" s="2">
        <v>2012</v>
      </c>
      <c r="E23" s="7" t="s">
        <v>113</v>
      </c>
      <c r="F23" s="7" t="s">
        <v>114</v>
      </c>
      <c r="G23" s="1"/>
      <c r="H23" s="1"/>
      <c r="I23" s="1">
        <v>17</v>
      </c>
      <c r="J23" s="2"/>
      <c r="K23" s="2"/>
      <c r="L23" s="2">
        <v>85</v>
      </c>
      <c r="M23" s="2">
        <v>17</v>
      </c>
      <c r="N23" s="2"/>
      <c r="O23" s="2"/>
      <c r="P23" s="2"/>
      <c r="Q23" s="2"/>
      <c r="R23" s="2">
        <v>17</v>
      </c>
      <c r="S23" s="2" t="s">
        <v>10</v>
      </c>
      <c r="T23" s="1"/>
      <c r="U23" s="6"/>
    </row>
    <row r="24" spans="2:18" ht="12.75">
      <c r="B24" s="48"/>
      <c r="C24" s="53"/>
      <c r="D24" s="53"/>
      <c r="E24" s="53"/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3:18" ht="12.75">
      <c r="C25" s="53"/>
      <c r="D25" s="53"/>
      <c r="E25" s="53"/>
      <c r="F25" s="53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21" s="3" customFormat="1" ht="12.75">
      <c r="B26" s="43" t="s">
        <v>150</v>
      </c>
      <c r="C26" s="2">
        <v>1990</v>
      </c>
      <c r="D26" s="8" t="s">
        <v>99</v>
      </c>
      <c r="E26" s="7" t="s">
        <v>108</v>
      </c>
      <c r="F26" s="7" t="s">
        <v>56</v>
      </c>
      <c r="G26" s="1"/>
      <c r="H26" s="1">
        <f>R26</f>
        <v>10</v>
      </c>
      <c r="I26" s="1"/>
      <c r="J26" s="2">
        <v>68</v>
      </c>
      <c r="K26" s="2">
        <v>10</v>
      </c>
      <c r="L26" s="2"/>
      <c r="M26" s="2"/>
      <c r="N26" s="2"/>
      <c r="O26" s="2"/>
      <c r="P26" s="2"/>
      <c r="Q26" s="2"/>
      <c r="R26" s="2">
        <v>10</v>
      </c>
      <c r="S26" s="2" t="s">
        <v>10</v>
      </c>
      <c r="T26" s="1"/>
      <c r="U26" s="51" t="s">
        <v>161</v>
      </c>
    </row>
    <row r="27" spans="2:18" ht="12.75">
      <c r="B27" s="48"/>
      <c r="C27" s="53"/>
      <c r="D27" s="53"/>
      <c r="E27" s="53"/>
      <c r="F27" s="53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2:21" ht="12.75">
      <c r="B28" s="43" t="s">
        <v>149</v>
      </c>
      <c r="C28" s="53"/>
      <c r="D28" s="53"/>
      <c r="E28" s="53"/>
      <c r="F28" s="53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U28" s="51" t="s">
        <v>160</v>
      </c>
    </row>
    <row r="29" spans="2:18" ht="12.75">
      <c r="B29" s="48"/>
      <c r="C29" s="50"/>
      <c r="D29" s="50"/>
      <c r="E29" s="50"/>
      <c r="F29" s="50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21" ht="12.75">
      <c r="B30" s="43" t="s">
        <v>148</v>
      </c>
      <c r="C30" s="50"/>
      <c r="D30" s="50"/>
      <c r="E30" s="50"/>
      <c r="F30" s="5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U30" s="51" t="s">
        <v>160</v>
      </c>
    </row>
    <row r="31" spans="2:18" ht="12.75">
      <c r="B31" s="48"/>
      <c r="C31" s="50"/>
      <c r="D31" s="50"/>
      <c r="E31" s="50"/>
      <c r="F31" s="5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</row>
    <row r="32" spans="2:18" ht="12.75">
      <c r="B32" s="48"/>
      <c r="C32" s="50"/>
      <c r="D32" s="50"/>
      <c r="E32" s="50"/>
      <c r="F32" s="50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</row>
    <row r="33" spans="2:21" s="3" customFormat="1" ht="26.25">
      <c r="B33" s="106" t="s">
        <v>147</v>
      </c>
      <c r="C33" s="2">
        <v>2002</v>
      </c>
      <c r="D33" s="2">
        <v>2003</v>
      </c>
      <c r="E33" s="1" t="s">
        <v>76</v>
      </c>
      <c r="F33" s="1" t="s">
        <v>17</v>
      </c>
      <c r="G33" s="1">
        <f>R33</f>
        <v>10</v>
      </c>
      <c r="H33" s="1"/>
      <c r="I33" s="1"/>
      <c r="J33" s="2"/>
      <c r="K33" s="2"/>
      <c r="L33" s="2">
        <v>40</v>
      </c>
      <c r="M33" s="2">
        <v>10</v>
      </c>
      <c r="N33" s="2"/>
      <c r="O33" s="2"/>
      <c r="P33" s="2"/>
      <c r="Q33" s="2"/>
      <c r="R33" s="2">
        <v>10</v>
      </c>
      <c r="S33" s="2" t="s">
        <v>10</v>
      </c>
      <c r="T33" s="1"/>
      <c r="U33" s="6" t="s">
        <v>159</v>
      </c>
    </row>
    <row r="34" spans="2:21" s="3" customFormat="1" ht="43.5" customHeight="1">
      <c r="B34" s="106"/>
      <c r="C34" s="2">
        <v>2005</v>
      </c>
      <c r="D34" s="2">
        <v>2011</v>
      </c>
      <c r="E34" s="13" t="s">
        <v>70</v>
      </c>
      <c r="F34" s="14" t="s">
        <v>19</v>
      </c>
      <c r="G34" s="1"/>
      <c r="H34" s="1">
        <f>R34</f>
        <v>0</v>
      </c>
      <c r="I34" s="1"/>
      <c r="J34" s="2">
        <v>43</v>
      </c>
      <c r="K34" s="2">
        <v>0</v>
      </c>
      <c r="L34" s="2"/>
      <c r="M34" s="2"/>
      <c r="N34" s="2"/>
      <c r="O34" s="2"/>
      <c r="P34" s="2"/>
      <c r="Q34" s="2"/>
      <c r="R34" s="2">
        <v>0</v>
      </c>
      <c r="S34" s="2" t="s">
        <v>11</v>
      </c>
      <c r="T34" s="7" t="s">
        <v>120</v>
      </c>
      <c r="U34" s="6"/>
    </row>
    <row r="35" spans="2:21" s="3" customFormat="1" ht="26.25">
      <c r="B35" s="106"/>
      <c r="C35" s="2">
        <v>2014</v>
      </c>
      <c r="D35" s="2">
        <v>2016</v>
      </c>
      <c r="E35" s="7" t="s">
        <v>123</v>
      </c>
      <c r="F35" s="7" t="s">
        <v>116</v>
      </c>
      <c r="G35" s="1">
        <v>6</v>
      </c>
      <c r="H35" s="1"/>
      <c r="I35" s="1"/>
      <c r="J35" s="2"/>
      <c r="K35" s="2"/>
      <c r="L35" s="2">
        <v>40</v>
      </c>
      <c r="M35" s="2">
        <v>6</v>
      </c>
      <c r="N35" s="2"/>
      <c r="O35" s="2"/>
      <c r="P35" s="2"/>
      <c r="Q35" s="2"/>
      <c r="R35" s="2">
        <v>6</v>
      </c>
      <c r="S35" s="2" t="s">
        <v>10</v>
      </c>
      <c r="T35" s="1"/>
      <c r="U35" s="6"/>
    </row>
    <row r="36" spans="2:18" ht="12.75">
      <c r="B36" s="48"/>
      <c r="C36" s="50"/>
      <c r="D36" s="50"/>
      <c r="E36" s="50"/>
      <c r="F36" s="50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2:18" ht="12.75">
      <c r="B37" s="48"/>
      <c r="C37" s="50"/>
      <c r="D37" s="50"/>
      <c r="E37" s="50"/>
      <c r="F37" s="50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21" s="3" customFormat="1" ht="26.25">
      <c r="B38" s="102" t="s">
        <v>196</v>
      </c>
      <c r="C38" s="2">
        <v>1992</v>
      </c>
      <c r="D38" s="2">
        <v>1993</v>
      </c>
      <c r="E38" s="7" t="s">
        <v>83</v>
      </c>
      <c r="F38" s="7" t="s">
        <v>50</v>
      </c>
      <c r="G38" s="1">
        <f>R38</f>
        <v>4</v>
      </c>
      <c r="H38" s="1"/>
      <c r="I38" s="1"/>
      <c r="J38" s="2"/>
      <c r="K38" s="2"/>
      <c r="L38" s="2"/>
      <c r="M38" s="2"/>
      <c r="N38" s="2">
        <v>28</v>
      </c>
      <c r="O38" s="2">
        <v>4</v>
      </c>
      <c r="P38" s="2"/>
      <c r="Q38" s="2"/>
      <c r="R38" s="2">
        <v>4</v>
      </c>
      <c r="S38" s="2" t="s">
        <v>10</v>
      </c>
      <c r="T38" s="1"/>
      <c r="U38" s="6" t="s">
        <v>201</v>
      </c>
    </row>
    <row r="39" spans="2:21" s="3" customFormat="1" ht="26.25">
      <c r="B39" s="103"/>
      <c r="C39" s="2">
        <v>1999</v>
      </c>
      <c r="D39" s="8" t="s">
        <v>95</v>
      </c>
      <c r="E39" s="7" t="s">
        <v>109</v>
      </c>
      <c r="F39" s="7" t="s">
        <v>110</v>
      </c>
      <c r="G39" s="1">
        <f>R39</f>
        <v>5</v>
      </c>
      <c r="H39" s="1"/>
      <c r="I39" s="1"/>
      <c r="J39" s="2"/>
      <c r="K39" s="2"/>
      <c r="L39" s="2">
        <v>34</v>
      </c>
      <c r="M39" s="2">
        <v>5</v>
      </c>
      <c r="N39" s="2"/>
      <c r="O39" s="2"/>
      <c r="P39" s="2"/>
      <c r="Q39" s="2"/>
      <c r="R39" s="2">
        <v>5</v>
      </c>
      <c r="S39" s="2" t="s">
        <v>10</v>
      </c>
      <c r="T39" s="1"/>
      <c r="U39" s="6"/>
    </row>
    <row r="40" spans="2:21" s="3" customFormat="1" ht="12.75">
      <c r="B40" s="103"/>
      <c r="C40" s="2">
        <v>2000</v>
      </c>
      <c r="D40" s="2">
        <v>2015</v>
      </c>
      <c r="E40" s="7" t="s">
        <v>78</v>
      </c>
      <c r="F40" s="5" t="s">
        <v>13</v>
      </c>
      <c r="G40" s="1">
        <f>R40</f>
        <v>4</v>
      </c>
      <c r="H40" s="1"/>
      <c r="I40" s="1"/>
      <c r="J40" s="2"/>
      <c r="K40" s="2"/>
      <c r="L40" s="2">
        <v>25</v>
      </c>
      <c r="M40" s="2">
        <v>4</v>
      </c>
      <c r="N40" s="2"/>
      <c r="O40" s="2"/>
      <c r="P40" s="2"/>
      <c r="Q40" s="2"/>
      <c r="R40" s="2">
        <v>4</v>
      </c>
      <c r="S40" s="2" t="s">
        <v>10</v>
      </c>
      <c r="T40" s="1"/>
      <c r="U40" s="6"/>
    </row>
    <row r="41" spans="2:21" s="3" customFormat="1" ht="12.75">
      <c r="B41" s="103"/>
      <c r="C41" s="2">
        <v>2001</v>
      </c>
      <c r="D41" s="2">
        <v>2004</v>
      </c>
      <c r="E41" s="7" t="s">
        <v>104</v>
      </c>
      <c r="F41" s="5" t="s">
        <v>15</v>
      </c>
      <c r="G41" s="1">
        <f>R41</f>
        <v>5</v>
      </c>
      <c r="H41" s="1"/>
      <c r="I41" s="1"/>
      <c r="J41" s="2"/>
      <c r="K41" s="2"/>
      <c r="L41" s="2">
        <v>34</v>
      </c>
      <c r="M41" s="2">
        <v>5</v>
      </c>
      <c r="N41" s="2"/>
      <c r="O41" s="2"/>
      <c r="P41" s="2"/>
      <c r="Q41" s="2"/>
      <c r="R41" s="2">
        <v>5</v>
      </c>
      <c r="S41" s="2" t="s">
        <v>10</v>
      </c>
      <c r="T41" s="1"/>
      <c r="U41" s="6"/>
    </row>
    <row r="42" spans="2:21" s="3" customFormat="1" ht="12.75">
      <c r="B42" s="103"/>
      <c r="C42" s="2">
        <v>2006</v>
      </c>
      <c r="D42" s="2">
        <v>2013</v>
      </c>
      <c r="E42" s="1" t="s">
        <v>25</v>
      </c>
      <c r="F42" s="7" t="s">
        <v>51</v>
      </c>
      <c r="G42" s="1"/>
      <c r="H42" s="1">
        <f>R42</f>
        <v>4</v>
      </c>
      <c r="I42" s="1"/>
      <c r="J42" s="2"/>
      <c r="K42" s="2"/>
      <c r="L42" s="2">
        <v>25</v>
      </c>
      <c r="M42" s="2">
        <v>4</v>
      </c>
      <c r="N42" s="2"/>
      <c r="O42" s="2"/>
      <c r="P42" s="2"/>
      <c r="Q42" s="2"/>
      <c r="R42" s="2">
        <v>4</v>
      </c>
      <c r="S42" s="2" t="s">
        <v>10</v>
      </c>
      <c r="T42" s="1"/>
      <c r="U42" s="6"/>
    </row>
    <row r="43" spans="2:21" s="3" customFormat="1" ht="26.25">
      <c r="B43" s="103"/>
      <c r="C43" s="2">
        <v>2007</v>
      </c>
      <c r="D43" s="2">
        <v>2009</v>
      </c>
      <c r="E43" s="7" t="s">
        <v>87</v>
      </c>
      <c r="F43" s="7" t="s">
        <v>88</v>
      </c>
      <c r="G43" s="1">
        <v>5</v>
      </c>
      <c r="H43" s="1"/>
      <c r="I43" s="1"/>
      <c r="J43" s="2"/>
      <c r="K43" s="2"/>
      <c r="L43" s="2"/>
      <c r="M43" s="2"/>
      <c r="N43" s="2">
        <v>31</v>
      </c>
      <c r="O43" s="2">
        <v>5</v>
      </c>
      <c r="P43" s="2"/>
      <c r="Q43" s="2"/>
      <c r="R43" s="2">
        <v>5</v>
      </c>
      <c r="S43" s="8" t="s">
        <v>10</v>
      </c>
      <c r="T43" s="1"/>
      <c r="U43" s="6"/>
    </row>
    <row r="44" spans="2:21" s="3" customFormat="1" ht="26.25">
      <c r="B44" s="103"/>
      <c r="C44" s="2">
        <v>2007</v>
      </c>
      <c r="D44" s="2">
        <v>2014</v>
      </c>
      <c r="E44" s="7" t="s">
        <v>102</v>
      </c>
      <c r="F44" s="7" t="s">
        <v>58</v>
      </c>
      <c r="G44" s="1"/>
      <c r="H44" s="1">
        <f>R44</f>
        <v>5</v>
      </c>
      <c r="I44" s="1"/>
      <c r="J44" s="2">
        <v>33</v>
      </c>
      <c r="K44" s="2">
        <v>5</v>
      </c>
      <c r="L44" s="2"/>
      <c r="M44" s="2"/>
      <c r="N44" s="2"/>
      <c r="O44" s="2"/>
      <c r="P44" s="2"/>
      <c r="Q44" s="2"/>
      <c r="R44" s="2">
        <v>5</v>
      </c>
      <c r="S44" s="2" t="s">
        <v>10</v>
      </c>
      <c r="T44" s="1"/>
      <c r="U44" s="6"/>
    </row>
    <row r="45" spans="2:21" s="3" customFormat="1" ht="12.75">
      <c r="B45" s="103"/>
      <c r="C45" s="8">
        <v>2014</v>
      </c>
      <c r="D45" s="8">
        <v>2015</v>
      </c>
      <c r="E45" s="7" t="s">
        <v>63</v>
      </c>
      <c r="F45" s="7" t="s">
        <v>115</v>
      </c>
      <c r="G45" s="7"/>
      <c r="H45" s="7">
        <f>R45</f>
        <v>4</v>
      </c>
      <c r="I45" s="7"/>
      <c r="J45" s="8"/>
      <c r="K45" s="8"/>
      <c r="L45" s="8">
        <v>28</v>
      </c>
      <c r="M45" s="8">
        <v>4</v>
      </c>
      <c r="N45" s="8"/>
      <c r="O45" s="8"/>
      <c r="P45" s="8"/>
      <c r="Q45" s="8"/>
      <c r="R45" s="8">
        <v>4</v>
      </c>
      <c r="S45" s="8" t="s">
        <v>10</v>
      </c>
      <c r="T45" s="1"/>
      <c r="U45" s="6"/>
    </row>
    <row r="46" spans="2:21" s="10" customFormat="1" ht="39">
      <c r="B46" s="103"/>
      <c r="C46" s="2">
        <v>2015</v>
      </c>
      <c r="D46" s="2">
        <v>2016</v>
      </c>
      <c r="E46" s="13" t="s">
        <v>62</v>
      </c>
      <c r="F46" s="15" t="s">
        <v>60</v>
      </c>
      <c r="G46" s="1"/>
      <c r="H46" s="1">
        <v>4</v>
      </c>
      <c r="I46" s="1"/>
      <c r="J46" s="2"/>
      <c r="K46" s="2"/>
      <c r="L46" s="2">
        <v>28</v>
      </c>
      <c r="M46" s="2">
        <v>4</v>
      </c>
      <c r="N46" s="2"/>
      <c r="O46" s="2"/>
      <c r="P46" s="2"/>
      <c r="Q46" s="2"/>
      <c r="R46" s="2">
        <v>4</v>
      </c>
      <c r="S46" s="8" t="s">
        <v>10</v>
      </c>
      <c r="T46" s="7" t="s">
        <v>130</v>
      </c>
      <c r="U46" s="6"/>
    </row>
    <row r="47" spans="2:21" s="3" customFormat="1" ht="12.75">
      <c r="B47" s="104"/>
      <c r="C47" s="2">
        <v>2015</v>
      </c>
      <c r="D47" s="2">
        <v>2016</v>
      </c>
      <c r="E47" s="15" t="s">
        <v>30</v>
      </c>
      <c r="F47" s="15"/>
      <c r="G47" s="1"/>
      <c r="H47" s="1">
        <f>R47</f>
        <v>4</v>
      </c>
      <c r="I47" s="1"/>
      <c r="J47" s="2"/>
      <c r="K47" s="2"/>
      <c r="L47" s="2">
        <v>29</v>
      </c>
      <c r="M47" s="2">
        <v>4</v>
      </c>
      <c r="N47" s="2"/>
      <c r="O47" s="2"/>
      <c r="P47" s="2"/>
      <c r="Q47" s="2"/>
      <c r="R47" s="2">
        <v>4</v>
      </c>
      <c r="S47" s="2" t="s">
        <v>10</v>
      </c>
      <c r="T47" s="1"/>
      <c r="U47" s="6"/>
    </row>
    <row r="48" spans="2:21" s="3" customFormat="1" ht="12.75">
      <c r="B48" s="93"/>
      <c r="C48" s="11"/>
      <c r="D48" s="11"/>
      <c r="E48" s="94"/>
      <c r="F48" s="94"/>
      <c r="G48" s="16"/>
      <c r="H48" s="16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6"/>
      <c r="U48" s="6"/>
    </row>
    <row r="49" spans="2:18" ht="12.75">
      <c r="B49" s="48"/>
      <c r="C49" s="50"/>
      <c r="D49" s="50"/>
      <c r="E49" s="50"/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</row>
    <row r="50" spans="2:18" ht="12.75">
      <c r="B50" s="48"/>
      <c r="C50" s="50"/>
      <c r="D50" s="50"/>
      <c r="E50" s="50"/>
      <c r="F50" s="5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9"/>
    </row>
    <row r="51" spans="2:21" s="10" customFormat="1" ht="26.25">
      <c r="B51" s="102" t="s">
        <v>198</v>
      </c>
      <c r="C51" s="2">
        <v>1992</v>
      </c>
      <c r="D51" s="2">
        <v>1992</v>
      </c>
      <c r="E51" s="7" t="s">
        <v>106</v>
      </c>
      <c r="F51" s="5" t="s">
        <v>24</v>
      </c>
      <c r="G51" s="1">
        <f>R51</f>
        <v>3</v>
      </c>
      <c r="H51" s="1"/>
      <c r="I51" s="1"/>
      <c r="J51" s="2"/>
      <c r="K51" s="2"/>
      <c r="L51" s="2"/>
      <c r="M51" s="2"/>
      <c r="N51" s="2">
        <v>20</v>
      </c>
      <c r="O51" s="2">
        <v>3</v>
      </c>
      <c r="P51" s="2"/>
      <c r="Q51" s="2"/>
      <c r="R51" s="2">
        <v>3</v>
      </c>
      <c r="S51" s="2" t="s">
        <v>10</v>
      </c>
      <c r="T51" s="9"/>
      <c r="U51" s="6" t="s">
        <v>200</v>
      </c>
    </row>
    <row r="52" spans="2:21" s="3" customFormat="1" ht="26.25">
      <c r="B52" s="103"/>
      <c r="C52" s="2">
        <v>2005</v>
      </c>
      <c r="D52" s="2">
        <v>2005</v>
      </c>
      <c r="E52" s="7" t="s">
        <v>71</v>
      </c>
      <c r="F52" s="7" t="s">
        <v>42</v>
      </c>
      <c r="G52" s="7">
        <v>3</v>
      </c>
      <c r="H52" s="9"/>
      <c r="I52" s="9"/>
      <c r="J52" s="2"/>
      <c r="K52" s="2"/>
      <c r="L52" s="2">
        <v>21</v>
      </c>
      <c r="M52" s="2">
        <v>3</v>
      </c>
      <c r="N52" s="2"/>
      <c r="O52" s="2"/>
      <c r="P52" s="2"/>
      <c r="Q52" s="2"/>
      <c r="R52" s="2">
        <v>3</v>
      </c>
      <c r="S52" s="8" t="s">
        <v>10</v>
      </c>
      <c r="T52" s="1"/>
      <c r="U52" s="6"/>
    </row>
    <row r="53" spans="2:21" s="3" customFormat="1" ht="12.75">
      <c r="B53" s="103"/>
      <c r="C53" s="2">
        <v>2005</v>
      </c>
      <c r="D53" s="2">
        <v>2006</v>
      </c>
      <c r="E53" s="7" t="s">
        <v>69</v>
      </c>
      <c r="F53" s="1"/>
      <c r="G53" s="1"/>
      <c r="H53" s="1">
        <f>R53</f>
        <v>3</v>
      </c>
      <c r="I53" s="1"/>
      <c r="J53" s="2">
        <v>23</v>
      </c>
      <c r="K53" s="2">
        <v>3</v>
      </c>
      <c r="L53" s="2"/>
      <c r="M53" s="2"/>
      <c r="N53" s="2"/>
      <c r="O53" s="2"/>
      <c r="P53" s="2"/>
      <c r="Q53" s="2"/>
      <c r="R53" s="2">
        <v>3</v>
      </c>
      <c r="S53" s="2" t="s">
        <v>10</v>
      </c>
      <c r="T53" s="1"/>
      <c r="U53" s="6"/>
    </row>
    <row r="54" spans="2:21" s="3" customFormat="1" ht="52.5">
      <c r="B54" s="103"/>
      <c r="C54" s="2">
        <v>2007</v>
      </c>
      <c r="D54" s="2">
        <v>2012</v>
      </c>
      <c r="E54" s="7" t="s">
        <v>68</v>
      </c>
      <c r="F54" s="5" t="s">
        <v>43</v>
      </c>
      <c r="G54" s="1"/>
      <c r="H54" s="1"/>
      <c r="I54" s="1">
        <v>5</v>
      </c>
      <c r="J54" s="2"/>
      <c r="K54" s="2"/>
      <c r="L54" s="2">
        <v>20</v>
      </c>
      <c r="M54" s="4">
        <v>5</v>
      </c>
      <c r="N54" s="2"/>
      <c r="O54" s="2"/>
      <c r="P54" s="2"/>
      <c r="Q54" s="2"/>
      <c r="R54" s="4">
        <v>5</v>
      </c>
      <c r="S54" s="4" t="s">
        <v>10</v>
      </c>
      <c r="T54" s="7" t="s">
        <v>131</v>
      </c>
      <c r="U54" s="6"/>
    </row>
    <row r="55" spans="2:21" s="3" customFormat="1" ht="26.25">
      <c r="B55" s="104"/>
      <c r="C55" s="2">
        <v>2013</v>
      </c>
      <c r="D55" s="2">
        <v>2016</v>
      </c>
      <c r="E55" s="7" t="s">
        <v>64</v>
      </c>
      <c r="F55" s="5" t="s">
        <v>45</v>
      </c>
      <c r="G55" s="1"/>
      <c r="H55" s="1">
        <f>R55</f>
        <v>3</v>
      </c>
      <c r="I55" s="1"/>
      <c r="J55" s="2"/>
      <c r="K55" s="2"/>
      <c r="L55" s="2">
        <v>22</v>
      </c>
      <c r="M55" s="2">
        <v>3</v>
      </c>
      <c r="N55" s="2"/>
      <c r="O55" s="2"/>
      <c r="P55" s="2"/>
      <c r="Q55" s="2"/>
      <c r="R55" s="2">
        <v>3</v>
      </c>
      <c r="S55" s="2" t="s">
        <v>10</v>
      </c>
      <c r="T55" s="1"/>
      <c r="U55" s="6"/>
    </row>
    <row r="56" spans="2:21" s="16" customFormat="1" ht="12.75">
      <c r="B56" s="95"/>
      <c r="C56" s="11"/>
      <c r="D56" s="11"/>
      <c r="E56" s="18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18"/>
    </row>
    <row r="57" spans="2:21" s="10" customFormat="1" ht="26.25">
      <c r="B57" s="102" t="s">
        <v>197</v>
      </c>
      <c r="C57" s="2">
        <v>1994</v>
      </c>
      <c r="D57" s="2">
        <v>1997</v>
      </c>
      <c r="E57" s="7" t="s">
        <v>80</v>
      </c>
      <c r="F57" s="5" t="s">
        <v>5</v>
      </c>
      <c r="G57" s="1"/>
      <c r="H57" s="1">
        <f>R57</f>
        <v>2</v>
      </c>
      <c r="I57" s="1"/>
      <c r="J57" s="2">
        <v>16</v>
      </c>
      <c r="K57" s="2">
        <v>2</v>
      </c>
      <c r="L57" s="2"/>
      <c r="M57" s="2"/>
      <c r="N57" s="2"/>
      <c r="O57" s="2"/>
      <c r="P57" s="2"/>
      <c r="Q57" s="2"/>
      <c r="R57" s="2">
        <v>2</v>
      </c>
      <c r="S57" s="2" t="s">
        <v>10</v>
      </c>
      <c r="T57" s="9"/>
      <c r="U57" s="44" t="s">
        <v>199</v>
      </c>
    </row>
    <row r="58" spans="2:21" s="3" customFormat="1" ht="26.25">
      <c r="B58" s="103"/>
      <c r="C58" s="2">
        <v>1999</v>
      </c>
      <c r="D58" s="8" t="s">
        <v>95</v>
      </c>
      <c r="E58" s="5" t="s">
        <v>49</v>
      </c>
      <c r="F58" s="5" t="s">
        <v>29</v>
      </c>
      <c r="G58" s="1">
        <v>3</v>
      </c>
      <c r="H58" s="1"/>
      <c r="I58" s="1"/>
      <c r="J58" s="2"/>
      <c r="K58" s="2"/>
      <c r="L58" s="2">
        <v>19</v>
      </c>
      <c r="M58" s="2">
        <v>3</v>
      </c>
      <c r="N58" s="2"/>
      <c r="O58" s="2"/>
      <c r="P58" s="2"/>
      <c r="Q58" s="2"/>
      <c r="R58" s="2">
        <v>3</v>
      </c>
      <c r="S58" s="2" t="s">
        <v>10</v>
      </c>
      <c r="T58" s="1"/>
      <c r="U58" s="6"/>
    </row>
    <row r="59" spans="2:21" s="3" customFormat="1" ht="12.75">
      <c r="B59" s="103"/>
      <c r="C59" s="2">
        <v>1995</v>
      </c>
      <c r="D59" s="2">
        <v>1999</v>
      </c>
      <c r="E59" s="7" t="s">
        <v>79</v>
      </c>
      <c r="F59" s="5" t="s">
        <v>12</v>
      </c>
      <c r="G59" s="1">
        <f>R59</f>
        <v>2</v>
      </c>
      <c r="H59" s="1"/>
      <c r="I59" s="1"/>
      <c r="J59" s="2"/>
      <c r="K59" s="2"/>
      <c r="L59" s="2">
        <v>16</v>
      </c>
      <c r="M59" s="2">
        <v>2</v>
      </c>
      <c r="N59" s="2"/>
      <c r="O59" s="2"/>
      <c r="P59" s="2"/>
      <c r="Q59" s="2"/>
      <c r="R59" s="2">
        <v>2</v>
      </c>
      <c r="S59" s="2" t="s">
        <v>10</v>
      </c>
      <c r="T59" s="1"/>
      <c r="U59" s="6"/>
    </row>
    <row r="60" spans="2:20" s="6" customFormat="1" ht="12.75">
      <c r="B60" s="103"/>
      <c r="C60" s="8">
        <v>2000</v>
      </c>
      <c r="D60" s="8" t="s">
        <v>92</v>
      </c>
      <c r="E60" s="7" t="s">
        <v>91</v>
      </c>
      <c r="F60" s="7"/>
      <c r="G60" s="7"/>
      <c r="H60" s="7">
        <f>R60</f>
        <v>2</v>
      </c>
      <c r="I60" s="7"/>
      <c r="J60" s="8"/>
      <c r="K60" s="8"/>
      <c r="L60" s="8">
        <v>15</v>
      </c>
      <c r="M60" s="8">
        <v>2</v>
      </c>
      <c r="N60" s="8"/>
      <c r="O60" s="8"/>
      <c r="P60" s="8"/>
      <c r="Q60" s="8"/>
      <c r="R60" s="8">
        <v>2</v>
      </c>
      <c r="S60" s="8" t="s">
        <v>10</v>
      </c>
      <c r="T60" s="7"/>
    </row>
    <row r="61" spans="2:21" s="3" customFormat="1" ht="39.75" customHeight="1">
      <c r="B61" s="103"/>
      <c r="C61" s="2">
        <v>2003</v>
      </c>
      <c r="D61" s="2">
        <v>2007</v>
      </c>
      <c r="E61" s="1" t="s">
        <v>74</v>
      </c>
      <c r="F61" s="1" t="s">
        <v>57</v>
      </c>
      <c r="G61" s="1"/>
      <c r="H61" s="1">
        <f>R61</f>
        <v>1</v>
      </c>
      <c r="I61" s="1"/>
      <c r="J61" s="2">
        <v>15</v>
      </c>
      <c r="K61" s="2">
        <v>1</v>
      </c>
      <c r="L61" s="2"/>
      <c r="M61" s="2"/>
      <c r="N61" s="2"/>
      <c r="O61" s="2"/>
      <c r="P61" s="2"/>
      <c r="Q61" s="2"/>
      <c r="R61" s="2">
        <v>1</v>
      </c>
      <c r="S61" s="2" t="s">
        <v>20</v>
      </c>
      <c r="T61" s="7" t="s">
        <v>122</v>
      </c>
      <c r="U61" s="6"/>
    </row>
    <row r="62" spans="2:21" s="3" customFormat="1" ht="12.75">
      <c r="B62" s="104"/>
      <c r="C62" s="2">
        <v>2009</v>
      </c>
      <c r="D62" s="2">
        <v>2016</v>
      </c>
      <c r="E62" s="7" t="s">
        <v>67</v>
      </c>
      <c r="F62" s="5" t="s">
        <v>44</v>
      </c>
      <c r="G62" s="1"/>
      <c r="H62" s="1">
        <f>R62</f>
        <v>0</v>
      </c>
      <c r="I62" s="1"/>
      <c r="J62" s="2">
        <v>15</v>
      </c>
      <c r="K62" s="2">
        <v>0</v>
      </c>
      <c r="L62" s="2"/>
      <c r="M62" s="2"/>
      <c r="N62" s="2"/>
      <c r="O62" s="2"/>
      <c r="P62" s="2"/>
      <c r="Q62" s="2"/>
      <c r="R62" s="2">
        <v>0</v>
      </c>
      <c r="S62" s="2" t="s">
        <v>20</v>
      </c>
      <c r="T62" s="7" t="s">
        <v>132</v>
      </c>
      <c r="U62" s="6"/>
    </row>
    <row r="64" spans="2:21" s="44" customFormat="1" ht="39">
      <c r="B64" s="99" t="s">
        <v>136</v>
      </c>
      <c r="C64" s="45">
        <v>1992</v>
      </c>
      <c r="D64" s="45">
        <v>1998</v>
      </c>
      <c r="E64" s="46" t="s">
        <v>53</v>
      </c>
      <c r="F64" s="46" t="s">
        <v>3</v>
      </c>
      <c r="G64" s="46"/>
      <c r="H64" s="46"/>
      <c r="I64" s="46"/>
      <c r="J64" s="45">
        <v>13</v>
      </c>
      <c r="K64" s="45">
        <v>0</v>
      </c>
      <c r="L64" s="45"/>
      <c r="M64" s="45"/>
      <c r="N64" s="45"/>
      <c r="O64" s="45"/>
      <c r="P64" s="45"/>
      <c r="Q64" s="45"/>
      <c r="R64" s="45">
        <v>0</v>
      </c>
      <c r="S64" s="45"/>
      <c r="T64" s="46" t="s">
        <v>133</v>
      </c>
      <c r="U64" s="44" t="s">
        <v>157</v>
      </c>
    </row>
    <row r="65" spans="2:20" s="6" customFormat="1" ht="26.25">
      <c r="B65" s="100"/>
      <c r="C65" s="8">
        <v>1993</v>
      </c>
      <c r="D65" s="8" t="s">
        <v>97</v>
      </c>
      <c r="E65" s="7" t="s">
        <v>4</v>
      </c>
      <c r="F65" s="7" t="s">
        <v>4</v>
      </c>
      <c r="G65" s="7">
        <v>2</v>
      </c>
      <c r="H65" s="7"/>
      <c r="I65" s="7"/>
      <c r="J65" s="8">
        <v>11</v>
      </c>
      <c r="K65" s="8">
        <v>2</v>
      </c>
      <c r="L65" s="8"/>
      <c r="M65" s="8"/>
      <c r="N65" s="8"/>
      <c r="O65" s="8"/>
      <c r="P65" s="8"/>
      <c r="Q65" s="8"/>
      <c r="R65" s="8">
        <v>2</v>
      </c>
      <c r="S65" s="8" t="s">
        <v>11</v>
      </c>
      <c r="T65" s="7" t="s">
        <v>101</v>
      </c>
    </row>
    <row r="66" spans="2:20" s="6" customFormat="1" ht="12.75">
      <c r="B66" s="100"/>
      <c r="C66" s="2">
        <v>1993</v>
      </c>
      <c r="D66" s="8" t="s">
        <v>97</v>
      </c>
      <c r="E66" s="1" t="s">
        <v>81</v>
      </c>
      <c r="F66" s="1"/>
      <c r="G66" s="1">
        <f>R66</f>
        <v>2</v>
      </c>
      <c r="H66" s="1"/>
      <c r="I66" s="1"/>
      <c r="J66" s="2"/>
      <c r="K66" s="2"/>
      <c r="L66" s="2">
        <v>13</v>
      </c>
      <c r="M66" s="2">
        <v>2</v>
      </c>
      <c r="N66" s="2"/>
      <c r="O66" s="2"/>
      <c r="P66" s="2"/>
      <c r="Q66" s="2"/>
      <c r="R66" s="2">
        <v>2</v>
      </c>
      <c r="S66" s="2" t="s">
        <v>10</v>
      </c>
      <c r="T66" s="7"/>
    </row>
    <row r="67" spans="2:21" s="3" customFormat="1" ht="26.25">
      <c r="B67" s="100"/>
      <c r="C67" s="2">
        <v>1995</v>
      </c>
      <c r="D67" s="8" t="s">
        <v>96</v>
      </c>
      <c r="E67" s="7" t="s">
        <v>128</v>
      </c>
      <c r="F67" s="7" t="s">
        <v>7</v>
      </c>
      <c r="G67" s="1"/>
      <c r="H67" s="1">
        <f>R67</f>
        <v>2</v>
      </c>
      <c r="I67" s="1"/>
      <c r="J67" s="2">
        <v>13</v>
      </c>
      <c r="K67" s="2">
        <v>2</v>
      </c>
      <c r="L67" s="2"/>
      <c r="M67" s="2"/>
      <c r="N67" s="2"/>
      <c r="O67" s="2"/>
      <c r="P67" s="2"/>
      <c r="Q67" s="2"/>
      <c r="R67" s="2">
        <v>2</v>
      </c>
      <c r="S67" s="2" t="s">
        <v>10</v>
      </c>
      <c r="T67" s="1"/>
      <c r="U67" s="6"/>
    </row>
    <row r="68" spans="2:20" s="6" customFormat="1" ht="12.75">
      <c r="B68" s="100"/>
      <c r="C68" s="2">
        <v>2008</v>
      </c>
      <c r="D68" s="2">
        <v>2009</v>
      </c>
      <c r="E68" s="7" t="s">
        <v>126</v>
      </c>
      <c r="F68" s="7" t="s">
        <v>54</v>
      </c>
      <c r="G68" s="1">
        <v>2</v>
      </c>
      <c r="H68" s="1"/>
      <c r="I68" s="1"/>
      <c r="J68" s="2"/>
      <c r="K68" s="2"/>
      <c r="L68" s="2">
        <v>11</v>
      </c>
      <c r="M68" s="2">
        <v>2</v>
      </c>
      <c r="N68" s="2"/>
      <c r="O68" s="2"/>
      <c r="P68" s="2"/>
      <c r="Q68" s="2"/>
      <c r="R68" s="2">
        <v>2</v>
      </c>
      <c r="S68" s="8" t="s">
        <v>10</v>
      </c>
      <c r="T68" s="7"/>
    </row>
    <row r="69" spans="2:21" s="3" customFormat="1" ht="12.75">
      <c r="B69" s="100"/>
      <c r="C69" s="2">
        <v>2012</v>
      </c>
      <c r="D69" s="2">
        <v>2013</v>
      </c>
      <c r="E69" s="1" t="s">
        <v>27</v>
      </c>
      <c r="F69" s="1"/>
      <c r="G69" s="1">
        <f>R69</f>
        <v>2</v>
      </c>
      <c r="H69" s="1"/>
      <c r="I69" s="1"/>
      <c r="J69" s="2"/>
      <c r="K69" s="2"/>
      <c r="L69" s="2">
        <v>14</v>
      </c>
      <c r="M69" s="2">
        <v>2</v>
      </c>
      <c r="N69" s="2"/>
      <c r="O69" s="2"/>
      <c r="P69" s="2"/>
      <c r="Q69" s="2"/>
      <c r="R69" s="2">
        <v>2</v>
      </c>
      <c r="S69" s="2" t="s">
        <v>10</v>
      </c>
      <c r="T69" s="1"/>
      <c r="U69" s="6"/>
    </row>
    <row r="70" spans="2:21" s="3" customFormat="1" ht="12.75">
      <c r="B70" s="100"/>
      <c r="C70" s="2">
        <v>2015</v>
      </c>
      <c r="D70" s="2">
        <v>2016</v>
      </c>
      <c r="E70" s="15" t="s">
        <v>31</v>
      </c>
      <c r="F70" s="15"/>
      <c r="G70" s="1"/>
      <c r="H70" s="1">
        <f>R70</f>
        <v>2</v>
      </c>
      <c r="I70" s="1"/>
      <c r="J70" s="2"/>
      <c r="K70" s="2"/>
      <c r="L70" s="2">
        <v>12</v>
      </c>
      <c r="M70" s="2">
        <v>2</v>
      </c>
      <c r="N70" s="2"/>
      <c r="O70" s="2"/>
      <c r="P70" s="2"/>
      <c r="Q70" s="2"/>
      <c r="R70" s="2">
        <v>2</v>
      </c>
      <c r="S70" s="2" t="s">
        <v>10</v>
      </c>
      <c r="T70" s="1"/>
      <c r="U70" s="6"/>
    </row>
    <row r="71" spans="2:21" s="3" customFormat="1" ht="26.25">
      <c r="B71" s="101"/>
      <c r="C71" s="2">
        <v>1997</v>
      </c>
      <c r="D71" s="2">
        <v>2001</v>
      </c>
      <c r="E71" s="7" t="s">
        <v>111</v>
      </c>
      <c r="F71" s="7" t="s">
        <v>14</v>
      </c>
      <c r="G71" s="1">
        <f>R71</f>
        <v>2</v>
      </c>
      <c r="H71" s="1"/>
      <c r="I71" s="1"/>
      <c r="J71" s="2"/>
      <c r="K71" s="2"/>
      <c r="L71" s="2"/>
      <c r="M71" s="2"/>
      <c r="N71" s="2">
        <v>12</v>
      </c>
      <c r="O71" s="2">
        <v>2</v>
      </c>
      <c r="P71" s="2"/>
      <c r="Q71" s="2"/>
      <c r="R71" s="2">
        <v>2</v>
      </c>
      <c r="S71" s="2" t="s">
        <v>10</v>
      </c>
      <c r="T71" s="1"/>
      <c r="U71" s="6"/>
    </row>
    <row r="72" spans="3:20" s="6" customFormat="1" ht="12.75">
      <c r="C72" s="11"/>
      <c r="D72" s="24"/>
      <c r="E72" s="16"/>
      <c r="F72" s="16"/>
      <c r="G72" s="16"/>
      <c r="H72" s="16"/>
      <c r="I72" s="16"/>
      <c r="J72" s="11"/>
      <c r="K72" s="11"/>
      <c r="L72" s="11"/>
      <c r="M72" s="11"/>
      <c r="N72" s="11"/>
      <c r="O72" s="11"/>
      <c r="P72" s="11"/>
      <c r="Q72" s="33"/>
      <c r="R72" s="17"/>
      <c r="S72" s="11"/>
      <c r="T72" s="18"/>
    </row>
    <row r="73" spans="2:21" s="32" customFormat="1" ht="12.75">
      <c r="B73" s="47"/>
      <c r="U73" s="52"/>
    </row>
    <row r="74" spans="2:21" s="3" customFormat="1" ht="12.75">
      <c r="B74" s="96" t="s">
        <v>194</v>
      </c>
      <c r="C74" s="2">
        <v>1992</v>
      </c>
      <c r="D74" s="2">
        <v>1992</v>
      </c>
      <c r="E74" s="7" t="s">
        <v>82</v>
      </c>
      <c r="F74" s="1"/>
      <c r="G74" s="1"/>
      <c r="H74" s="1">
        <f>R74</f>
        <v>1</v>
      </c>
      <c r="I74" s="1"/>
      <c r="J74" s="2"/>
      <c r="K74" s="2"/>
      <c r="L74" s="2">
        <v>8</v>
      </c>
      <c r="M74" s="2">
        <v>1</v>
      </c>
      <c r="N74" s="2"/>
      <c r="O74" s="2"/>
      <c r="P74" s="2"/>
      <c r="Q74" s="2"/>
      <c r="R74" s="2">
        <v>1</v>
      </c>
      <c r="S74" s="2" t="s">
        <v>10</v>
      </c>
      <c r="T74" s="1"/>
      <c r="U74" s="6" t="s">
        <v>195</v>
      </c>
    </row>
    <row r="75" spans="2:21" s="3" customFormat="1" ht="26.25">
      <c r="B75" s="97"/>
      <c r="C75" s="8">
        <v>1994</v>
      </c>
      <c r="D75" s="8">
        <v>1998</v>
      </c>
      <c r="E75" s="7" t="s">
        <v>105</v>
      </c>
      <c r="F75" s="7" t="s">
        <v>6</v>
      </c>
      <c r="G75" s="7"/>
      <c r="H75" s="7">
        <f>R75</f>
        <v>2</v>
      </c>
      <c r="I75" s="7"/>
      <c r="J75" s="8">
        <v>8</v>
      </c>
      <c r="K75" s="8">
        <v>2</v>
      </c>
      <c r="L75" s="8"/>
      <c r="M75" s="8"/>
      <c r="N75" s="8"/>
      <c r="O75" s="8"/>
      <c r="P75" s="8"/>
      <c r="Q75" s="8"/>
      <c r="R75" s="8">
        <v>2</v>
      </c>
      <c r="S75" s="8" t="s">
        <v>10</v>
      </c>
      <c r="T75" s="1"/>
      <c r="U75" s="6"/>
    </row>
    <row r="76" spans="2:21" s="10" customFormat="1" ht="12.75">
      <c r="B76" s="97"/>
      <c r="C76" s="2">
        <v>2000</v>
      </c>
      <c r="D76" s="2">
        <v>2006</v>
      </c>
      <c r="E76" s="7" t="s">
        <v>103</v>
      </c>
      <c r="F76" s="7" t="s">
        <v>112</v>
      </c>
      <c r="G76" s="7">
        <f>R76</f>
        <v>1</v>
      </c>
      <c r="H76" s="1"/>
      <c r="I76" s="1"/>
      <c r="J76" s="2"/>
      <c r="K76" s="2"/>
      <c r="L76" s="2"/>
      <c r="M76" s="2"/>
      <c r="N76" s="2"/>
      <c r="O76" s="2"/>
      <c r="P76" s="2">
        <v>8</v>
      </c>
      <c r="Q76" s="2">
        <v>1</v>
      </c>
      <c r="R76" s="2">
        <v>1</v>
      </c>
      <c r="S76" s="2" t="s">
        <v>10</v>
      </c>
      <c r="T76" s="9"/>
      <c r="U76" s="6"/>
    </row>
    <row r="77" spans="2:21" s="3" customFormat="1" ht="12.75">
      <c r="B77" s="97"/>
      <c r="C77" s="2">
        <v>2002</v>
      </c>
      <c r="D77" s="8" t="s">
        <v>93</v>
      </c>
      <c r="E77" s="7" t="s">
        <v>16</v>
      </c>
      <c r="F77" s="7" t="s">
        <v>55</v>
      </c>
      <c r="G77" s="1">
        <f>R77</f>
        <v>1</v>
      </c>
      <c r="H77" s="1"/>
      <c r="I77" s="1"/>
      <c r="J77" s="2"/>
      <c r="K77" s="2"/>
      <c r="L77" s="2">
        <v>8</v>
      </c>
      <c r="M77" s="2">
        <v>1</v>
      </c>
      <c r="N77" s="2"/>
      <c r="O77" s="2"/>
      <c r="P77" s="2"/>
      <c r="Q77" s="2"/>
      <c r="R77" s="2">
        <v>1</v>
      </c>
      <c r="S77" s="2" t="s">
        <v>10</v>
      </c>
      <c r="T77" s="1"/>
      <c r="U77" s="6"/>
    </row>
    <row r="78" spans="2:21" s="3" customFormat="1" ht="26.25">
      <c r="B78" s="97"/>
      <c r="C78" s="2">
        <v>2003</v>
      </c>
      <c r="D78" s="8" t="s">
        <v>94</v>
      </c>
      <c r="E78" s="1" t="s">
        <v>75</v>
      </c>
      <c r="F78" s="1"/>
      <c r="G78" s="1"/>
      <c r="H78" s="1">
        <f aca="true" t="shared" si="0" ref="H78:H87">R78</f>
        <v>1</v>
      </c>
      <c r="I78" s="1"/>
      <c r="J78" s="2">
        <v>9</v>
      </c>
      <c r="K78" s="2">
        <v>1</v>
      </c>
      <c r="L78" s="2"/>
      <c r="M78" s="2"/>
      <c r="N78" s="2"/>
      <c r="O78" s="2"/>
      <c r="P78" s="2"/>
      <c r="Q78" s="2"/>
      <c r="R78" s="2">
        <v>1</v>
      </c>
      <c r="S78" s="2" t="s">
        <v>11</v>
      </c>
      <c r="T78" s="7" t="s">
        <v>100</v>
      </c>
      <c r="U78" s="6"/>
    </row>
    <row r="79" spans="2:21" s="3" customFormat="1" ht="12.75">
      <c r="B79" s="97"/>
      <c r="C79" s="2">
        <v>2004</v>
      </c>
      <c r="D79" s="2">
        <v>2005</v>
      </c>
      <c r="E79" s="1" t="s">
        <v>72</v>
      </c>
      <c r="F79" s="1" t="s">
        <v>18</v>
      </c>
      <c r="G79" s="1"/>
      <c r="H79" s="1">
        <f t="shared" si="0"/>
        <v>1</v>
      </c>
      <c r="I79" s="1"/>
      <c r="J79" s="2">
        <v>8</v>
      </c>
      <c r="K79" s="2"/>
      <c r="L79" s="2">
        <v>1</v>
      </c>
      <c r="M79" s="2">
        <v>1</v>
      </c>
      <c r="N79" s="2"/>
      <c r="O79" s="2"/>
      <c r="P79" s="2"/>
      <c r="Q79" s="2"/>
      <c r="R79" s="2">
        <v>1</v>
      </c>
      <c r="S79" s="2" t="s">
        <v>10</v>
      </c>
      <c r="T79" s="1"/>
      <c r="U79" s="6"/>
    </row>
    <row r="80" spans="2:21" s="3" customFormat="1" ht="26.25">
      <c r="B80" s="97"/>
      <c r="C80" s="2">
        <v>2010</v>
      </c>
      <c r="D80" s="8" t="s">
        <v>90</v>
      </c>
      <c r="E80" s="1" t="s">
        <v>26</v>
      </c>
      <c r="F80" s="7" t="s">
        <v>52</v>
      </c>
      <c r="G80" s="1"/>
      <c r="H80" s="1">
        <f t="shared" si="0"/>
        <v>1</v>
      </c>
      <c r="I80" s="1"/>
      <c r="J80" s="2"/>
      <c r="K80" s="2"/>
      <c r="L80" s="2">
        <v>8</v>
      </c>
      <c r="M80" s="2">
        <v>1</v>
      </c>
      <c r="N80" s="2"/>
      <c r="O80" s="2"/>
      <c r="P80" s="2"/>
      <c r="Q80" s="2"/>
      <c r="R80" s="2">
        <v>1</v>
      </c>
      <c r="S80" s="2" t="s">
        <v>10</v>
      </c>
      <c r="T80" s="1"/>
      <c r="U80" s="6"/>
    </row>
    <row r="81" spans="2:21" s="3" customFormat="1" ht="12.75">
      <c r="B81" s="97"/>
      <c r="C81" s="2">
        <v>2008</v>
      </c>
      <c r="D81" s="2">
        <v>2012</v>
      </c>
      <c r="E81" s="1" t="s">
        <v>32</v>
      </c>
      <c r="F81" s="1"/>
      <c r="G81" s="1"/>
      <c r="H81" s="1">
        <f t="shared" si="0"/>
        <v>1</v>
      </c>
      <c r="I81" s="1"/>
      <c r="J81" s="2"/>
      <c r="K81" s="2"/>
      <c r="L81" s="2">
        <v>9</v>
      </c>
      <c r="M81" s="2">
        <v>1</v>
      </c>
      <c r="N81" s="2"/>
      <c r="O81" s="2"/>
      <c r="P81" s="2"/>
      <c r="Q81" s="2"/>
      <c r="R81" s="2">
        <v>1</v>
      </c>
      <c r="S81" s="2" t="s">
        <v>10</v>
      </c>
      <c r="T81" s="1"/>
      <c r="U81" s="6"/>
    </row>
    <row r="82" spans="2:21" s="3" customFormat="1" ht="12.75">
      <c r="B82" s="97"/>
      <c r="C82" s="2">
        <v>2013</v>
      </c>
      <c r="D82" s="2">
        <v>2016</v>
      </c>
      <c r="E82" s="1" t="s">
        <v>28</v>
      </c>
      <c r="F82" s="1"/>
      <c r="G82" s="1"/>
      <c r="H82" s="1">
        <f t="shared" si="0"/>
        <v>1</v>
      </c>
      <c r="I82" s="1"/>
      <c r="J82" s="2"/>
      <c r="K82" s="2"/>
      <c r="L82" s="2">
        <v>9</v>
      </c>
      <c r="M82" s="2">
        <v>1</v>
      </c>
      <c r="N82" s="2"/>
      <c r="O82" s="2"/>
      <c r="P82" s="2"/>
      <c r="Q82" s="2"/>
      <c r="R82" s="2">
        <v>1</v>
      </c>
      <c r="S82" s="2" t="s">
        <v>10</v>
      </c>
      <c r="T82" s="1"/>
      <c r="U82" s="6"/>
    </row>
    <row r="83" spans="2:21" s="10" customFormat="1" ht="12.75">
      <c r="B83" s="97"/>
      <c r="C83" s="2">
        <v>2004</v>
      </c>
      <c r="D83" s="2">
        <v>2003</v>
      </c>
      <c r="E83" s="1" t="s">
        <v>73</v>
      </c>
      <c r="F83" s="1"/>
      <c r="G83" s="1"/>
      <c r="H83" s="1">
        <f t="shared" si="0"/>
        <v>1</v>
      </c>
      <c r="I83" s="1"/>
      <c r="J83" s="2"/>
      <c r="K83" s="2"/>
      <c r="L83" s="2">
        <v>6</v>
      </c>
      <c r="M83" s="2">
        <v>1</v>
      </c>
      <c r="N83" s="2"/>
      <c r="O83" s="2"/>
      <c r="P83" s="2"/>
      <c r="Q83" s="2"/>
      <c r="R83" s="2">
        <v>1</v>
      </c>
      <c r="S83" s="2" t="s">
        <v>10</v>
      </c>
      <c r="T83" s="9"/>
      <c r="U83" s="6"/>
    </row>
    <row r="84" spans="2:20" s="6" customFormat="1" ht="12.75">
      <c r="B84" s="97"/>
      <c r="C84" s="8">
        <v>2001</v>
      </c>
      <c r="D84" s="8">
        <v>2004</v>
      </c>
      <c r="E84" s="7" t="s">
        <v>21</v>
      </c>
      <c r="F84" s="7"/>
      <c r="G84" s="7"/>
      <c r="H84" s="7">
        <f t="shared" si="0"/>
        <v>1</v>
      </c>
      <c r="I84" s="7"/>
      <c r="J84" s="8">
        <v>6</v>
      </c>
      <c r="K84" s="8">
        <v>1</v>
      </c>
      <c r="L84" s="8"/>
      <c r="M84" s="8"/>
      <c r="N84" s="8"/>
      <c r="O84" s="8"/>
      <c r="P84" s="8"/>
      <c r="Q84" s="8"/>
      <c r="R84" s="8">
        <v>1</v>
      </c>
      <c r="S84" s="8" t="s">
        <v>10</v>
      </c>
      <c r="T84" s="7"/>
    </row>
    <row r="85" spans="2:21" s="3" customFormat="1" ht="26.25">
      <c r="B85" s="97"/>
      <c r="C85" s="2">
        <v>2002</v>
      </c>
      <c r="D85" s="2">
        <v>2008</v>
      </c>
      <c r="E85" s="1" t="s">
        <v>77</v>
      </c>
      <c r="F85" s="5" t="s">
        <v>41</v>
      </c>
      <c r="G85" s="1"/>
      <c r="H85" s="1">
        <f t="shared" si="0"/>
        <v>1</v>
      </c>
      <c r="I85" s="1"/>
      <c r="J85" s="2">
        <v>7</v>
      </c>
      <c r="K85" s="2">
        <v>1</v>
      </c>
      <c r="L85" s="2"/>
      <c r="M85" s="2"/>
      <c r="N85" s="2"/>
      <c r="O85" s="2"/>
      <c r="P85" s="2"/>
      <c r="Q85" s="2"/>
      <c r="R85" s="2">
        <v>1</v>
      </c>
      <c r="S85" s="2" t="s">
        <v>10</v>
      </c>
      <c r="T85" s="1"/>
      <c r="U85" s="6"/>
    </row>
    <row r="86" spans="2:21" s="3" customFormat="1" ht="12.75">
      <c r="B86" s="97"/>
      <c r="C86" s="2">
        <v>2012</v>
      </c>
      <c r="D86" s="2">
        <v>2013</v>
      </c>
      <c r="E86" s="1" t="s">
        <v>66</v>
      </c>
      <c r="F86" s="1"/>
      <c r="G86" s="1"/>
      <c r="H86" s="1">
        <f t="shared" si="0"/>
        <v>1</v>
      </c>
      <c r="I86" s="1"/>
      <c r="J86" s="2"/>
      <c r="K86" s="2"/>
      <c r="L86" s="2">
        <v>6</v>
      </c>
      <c r="M86" s="2">
        <v>1</v>
      </c>
      <c r="N86" s="2"/>
      <c r="O86" s="2"/>
      <c r="P86" s="2"/>
      <c r="Q86" s="2"/>
      <c r="R86" s="2">
        <v>1</v>
      </c>
      <c r="S86" s="2" t="s">
        <v>10</v>
      </c>
      <c r="T86" s="1"/>
      <c r="U86" s="6"/>
    </row>
    <row r="87" spans="2:21" s="3" customFormat="1" ht="12.75">
      <c r="B87" s="97"/>
      <c r="C87" s="2">
        <v>2010</v>
      </c>
      <c r="D87" s="2">
        <v>2013</v>
      </c>
      <c r="E87" s="1" t="s">
        <v>125</v>
      </c>
      <c r="F87" s="1"/>
      <c r="G87" s="1"/>
      <c r="H87" s="1">
        <f t="shared" si="0"/>
        <v>1</v>
      </c>
      <c r="I87" s="1"/>
      <c r="J87" s="2"/>
      <c r="K87" s="2"/>
      <c r="L87" s="2">
        <v>6</v>
      </c>
      <c r="M87" s="2">
        <v>1</v>
      </c>
      <c r="N87" s="2"/>
      <c r="O87" s="2"/>
      <c r="P87" s="2"/>
      <c r="Q87" s="2"/>
      <c r="R87" s="2">
        <v>1</v>
      </c>
      <c r="S87" s="2" t="s">
        <v>10</v>
      </c>
      <c r="T87" s="1"/>
      <c r="U87" s="6"/>
    </row>
    <row r="88" spans="2:21" s="3" customFormat="1" ht="12.75">
      <c r="B88" s="97"/>
      <c r="C88" s="2">
        <v>2012</v>
      </c>
      <c r="D88" s="8" t="s">
        <v>89</v>
      </c>
      <c r="E88" s="7" t="s">
        <v>124</v>
      </c>
      <c r="F88" s="1"/>
      <c r="G88" s="1"/>
      <c r="H88" s="1">
        <v>2</v>
      </c>
      <c r="I88" s="1"/>
      <c r="J88" s="2"/>
      <c r="K88" s="2"/>
      <c r="L88" s="2">
        <v>7</v>
      </c>
      <c r="M88" s="2">
        <v>2</v>
      </c>
      <c r="N88" s="2"/>
      <c r="O88" s="2"/>
      <c r="P88" s="2"/>
      <c r="Q88" s="2"/>
      <c r="R88" s="2">
        <v>2</v>
      </c>
      <c r="S88" s="8" t="s">
        <v>10</v>
      </c>
      <c r="T88" s="1"/>
      <c r="U88" s="6"/>
    </row>
    <row r="89" spans="2:21" s="3" customFormat="1" ht="12.75">
      <c r="B89" s="98"/>
      <c r="C89" s="2">
        <v>2013</v>
      </c>
      <c r="D89" s="2">
        <v>2015</v>
      </c>
      <c r="E89" s="1" t="s">
        <v>65</v>
      </c>
      <c r="F89" s="5" t="s">
        <v>48</v>
      </c>
      <c r="G89" s="1"/>
      <c r="H89" s="1">
        <f>R89</f>
        <v>1</v>
      </c>
      <c r="I89" s="1"/>
      <c r="J89" s="2"/>
      <c r="K89" s="2"/>
      <c r="L89" s="2">
        <v>6</v>
      </c>
      <c r="M89" s="2">
        <v>1</v>
      </c>
      <c r="N89" s="2"/>
      <c r="O89" s="2"/>
      <c r="P89" s="2"/>
      <c r="Q89" s="2"/>
      <c r="R89" s="2">
        <v>1</v>
      </c>
      <c r="S89" s="2" t="s">
        <v>10</v>
      </c>
      <c r="T89" s="1"/>
      <c r="U89" s="6"/>
    </row>
    <row r="90" spans="2:21" s="32" customFormat="1" ht="12.75">
      <c r="B90" s="31"/>
      <c r="Q90" s="33"/>
      <c r="R90" s="34">
        <f>SUM(R12:R89)</f>
        <v>215</v>
      </c>
      <c r="U90" s="52"/>
    </row>
    <row r="92" spans="2:3" ht="37.5" customHeight="1">
      <c r="B92" s="55" t="s">
        <v>193</v>
      </c>
      <c r="C92" s="55" t="s">
        <v>164</v>
      </c>
    </row>
    <row r="93" spans="2:3" ht="12.75">
      <c r="B93" s="56" t="s">
        <v>166</v>
      </c>
      <c r="C93" s="57">
        <v>24</v>
      </c>
    </row>
    <row r="94" spans="2:3" ht="12.75">
      <c r="B94" s="58" t="s">
        <v>145</v>
      </c>
      <c r="C94" s="57">
        <v>13</v>
      </c>
    </row>
    <row r="95" spans="2:3" ht="12.75">
      <c r="B95" s="58" t="s">
        <v>146</v>
      </c>
      <c r="C95" s="57">
        <v>8</v>
      </c>
    </row>
    <row r="96" spans="2:3" ht="12.75">
      <c r="B96" s="58" t="s">
        <v>147</v>
      </c>
      <c r="C96" s="57">
        <v>3</v>
      </c>
    </row>
    <row r="97" spans="2:3" ht="12.75">
      <c r="B97" s="58" t="s">
        <v>148</v>
      </c>
      <c r="C97" s="57">
        <v>0</v>
      </c>
    </row>
    <row r="98" spans="2:3" ht="12.75">
      <c r="B98" s="58" t="s">
        <v>149</v>
      </c>
      <c r="C98" s="57">
        <v>0</v>
      </c>
    </row>
    <row r="99" spans="2:3" ht="12.75">
      <c r="B99" s="58" t="s">
        <v>150</v>
      </c>
      <c r="C99" s="57">
        <v>1</v>
      </c>
    </row>
    <row r="100" spans="2:3" ht="12.75">
      <c r="B100" s="58" t="s">
        <v>151</v>
      </c>
      <c r="C100" s="57">
        <v>4</v>
      </c>
    </row>
    <row r="101" spans="2:3" ht="12.75">
      <c r="B101" s="58" t="s">
        <v>152</v>
      </c>
      <c r="C101" s="57">
        <v>0</v>
      </c>
    </row>
    <row r="102" spans="2:3" ht="12.75">
      <c r="B102" s="58" t="s">
        <v>165</v>
      </c>
      <c r="C102" s="57">
        <v>1</v>
      </c>
    </row>
    <row r="103" spans="2:3" ht="12.75">
      <c r="B103" s="58" t="s">
        <v>154</v>
      </c>
      <c r="C103" s="57">
        <v>1</v>
      </c>
    </row>
    <row r="104" spans="2:3" ht="12.75">
      <c r="B104" s="54" t="s">
        <v>138</v>
      </c>
      <c r="C104" s="23">
        <f>SUM(C93:C103)</f>
        <v>55</v>
      </c>
    </row>
  </sheetData>
  <sheetProtection/>
  <mergeCells count="9">
    <mergeCell ref="B74:B89"/>
    <mergeCell ref="B64:B71"/>
    <mergeCell ref="B51:B55"/>
    <mergeCell ref="B57:B62"/>
    <mergeCell ref="B1:R1"/>
    <mergeCell ref="B6:R6"/>
    <mergeCell ref="B38:B47"/>
    <mergeCell ref="B33:B35"/>
    <mergeCell ref="B20:B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"/>
  <sheetViews>
    <sheetView zoomScalePageLayoutView="0" workbookViewId="0" topLeftCell="A4">
      <selection activeCell="L44" sqref="L44"/>
    </sheetView>
  </sheetViews>
  <sheetFormatPr defaultColWidth="9.140625" defaultRowHeight="12.75"/>
  <cols>
    <col min="1" max="1" width="4.421875" style="0" customWidth="1"/>
    <col min="2" max="2" width="9.140625" style="20" customWidth="1"/>
    <col min="4" max="4" width="10.8515625" style="0" customWidth="1"/>
    <col min="5" max="5" width="19.140625" style="0" customWidth="1"/>
    <col min="7" max="7" width="10.57421875" style="0" customWidth="1"/>
    <col min="8" max="8" width="11.00390625" style="0" customWidth="1"/>
    <col min="9" max="9" width="13.7109375" style="0" customWidth="1"/>
    <col min="20" max="20" width="34.7109375" style="0" customWidth="1"/>
  </cols>
  <sheetData>
    <row r="1" spans="2:18" ht="17.25">
      <c r="B1" s="105" t="s">
        <v>141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2:18" s="12" customFormat="1" ht="78.75">
      <c r="B2" s="35" t="s">
        <v>139</v>
      </c>
      <c r="C2" s="36" t="s">
        <v>86</v>
      </c>
      <c r="D2" s="36" t="s">
        <v>85</v>
      </c>
      <c r="E2" s="35" t="s">
        <v>40</v>
      </c>
      <c r="F2" s="35" t="s">
        <v>47</v>
      </c>
      <c r="G2" s="37" t="s">
        <v>119</v>
      </c>
      <c r="H2" s="37" t="s">
        <v>61</v>
      </c>
      <c r="I2" s="37" t="s">
        <v>59</v>
      </c>
      <c r="J2" s="38" t="s">
        <v>33</v>
      </c>
      <c r="K2" s="38" t="s">
        <v>34</v>
      </c>
      <c r="L2" s="39" t="s">
        <v>35</v>
      </c>
      <c r="M2" s="39" t="s">
        <v>36</v>
      </c>
      <c r="N2" s="40" t="s">
        <v>37</v>
      </c>
      <c r="O2" s="40" t="s">
        <v>38</v>
      </c>
      <c r="P2" s="41" t="s">
        <v>117</v>
      </c>
      <c r="Q2" s="41" t="s">
        <v>118</v>
      </c>
      <c r="R2" s="36" t="s">
        <v>0</v>
      </c>
    </row>
    <row r="3" spans="2:18" ht="12.75">
      <c r="B3" s="42"/>
      <c r="C3" s="29"/>
      <c r="D3" s="29"/>
      <c r="E3" s="29"/>
      <c r="F3" s="29"/>
      <c r="G3" s="27">
        <v>86</v>
      </c>
      <c r="H3" s="27">
        <v>107</v>
      </c>
      <c r="I3" s="27">
        <v>22</v>
      </c>
      <c r="J3" s="27">
        <v>685</v>
      </c>
      <c r="K3" s="27">
        <v>75</v>
      </c>
      <c r="L3" s="27">
        <v>766</v>
      </c>
      <c r="M3" s="27">
        <v>125</v>
      </c>
      <c r="N3" s="27">
        <v>91</v>
      </c>
      <c r="O3" s="27">
        <v>14</v>
      </c>
      <c r="P3" s="27">
        <v>8</v>
      </c>
      <c r="Q3" s="28">
        <v>1</v>
      </c>
      <c r="R3" s="25">
        <v>215</v>
      </c>
    </row>
    <row r="5" s="3" customFormat="1" ht="12.75">
      <c r="B5" s="19"/>
    </row>
    <row r="6" spans="2:18" ht="17.25">
      <c r="B6" s="105" t="s">
        <v>142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2:20" s="12" customFormat="1" ht="78.75">
      <c r="B7" s="35" t="s">
        <v>139</v>
      </c>
      <c r="C7" s="36" t="s">
        <v>86</v>
      </c>
      <c r="D7" s="36" t="s">
        <v>85</v>
      </c>
      <c r="E7" s="35" t="s">
        <v>40</v>
      </c>
      <c r="F7" s="35" t="s">
        <v>47</v>
      </c>
      <c r="G7" s="37" t="s">
        <v>119</v>
      </c>
      <c r="H7" s="37" t="s">
        <v>61</v>
      </c>
      <c r="I7" s="37" t="s">
        <v>59</v>
      </c>
      <c r="J7" s="38" t="s">
        <v>33</v>
      </c>
      <c r="K7" s="38" t="s">
        <v>34</v>
      </c>
      <c r="L7" s="39" t="s">
        <v>35</v>
      </c>
      <c r="M7" s="39" t="s">
        <v>36</v>
      </c>
      <c r="N7" s="40" t="s">
        <v>37</v>
      </c>
      <c r="O7" s="40" t="s">
        <v>38</v>
      </c>
      <c r="P7" s="41" t="s">
        <v>117</v>
      </c>
      <c r="Q7" s="41" t="s">
        <v>118</v>
      </c>
      <c r="R7" s="36" t="s">
        <v>0</v>
      </c>
      <c r="S7" s="36" t="s">
        <v>9</v>
      </c>
      <c r="T7" s="36" t="s">
        <v>39</v>
      </c>
    </row>
    <row r="9" spans="2:18" ht="12.75">
      <c r="B9" s="26" t="s">
        <v>137</v>
      </c>
      <c r="C9" s="29"/>
      <c r="D9" s="29"/>
      <c r="E9" s="29"/>
      <c r="F9" s="29"/>
      <c r="G9" s="43">
        <f>G3-G12-G13-G15-G16-G23-G24</f>
        <v>76</v>
      </c>
      <c r="H9" s="43">
        <f>H3-H14-H17-H21-H22-H25-H26-H27-H28-H29-H32-H33-H34-H35-H36-H37-H38</f>
        <v>87</v>
      </c>
      <c r="I9" s="43">
        <f>I3</f>
        <v>22</v>
      </c>
      <c r="J9" s="43">
        <f>J3-J12-J22-J25-J26-J33-J34-J11</f>
        <v>623</v>
      </c>
      <c r="K9" s="43">
        <f>K3-K12-K14-K22-K25-K33-K34</f>
        <v>66</v>
      </c>
      <c r="L9" s="43">
        <f>L3-L13-L15-L16-L17-L21-L26-L27-L28-L29-L32-L35-L36-L37-L38-L24</f>
        <v>642</v>
      </c>
      <c r="M9" s="43">
        <f>M3-M13-M15-M16-M17-M21-M26-M27-M28-M29-M32-M35-M36-M37-M38-M24</f>
        <v>105</v>
      </c>
      <c r="N9" s="43">
        <f>N3</f>
        <v>91</v>
      </c>
      <c r="O9" s="43">
        <f>O3</f>
        <v>14</v>
      </c>
      <c r="P9" s="43">
        <f>P3-P23</f>
        <v>0</v>
      </c>
      <c r="Q9" s="43">
        <f>Q3-Q23</f>
        <v>0</v>
      </c>
      <c r="R9" s="25">
        <f>R3-R19-R30-R39</f>
        <v>183</v>
      </c>
    </row>
    <row r="11" spans="2:21" s="44" customFormat="1" ht="39">
      <c r="B11" s="109" t="s">
        <v>136</v>
      </c>
      <c r="C11" s="45">
        <v>1992</v>
      </c>
      <c r="D11" s="45">
        <v>1998</v>
      </c>
      <c r="E11" s="46" t="s">
        <v>53</v>
      </c>
      <c r="F11" s="46" t="s">
        <v>3</v>
      </c>
      <c r="G11" s="46"/>
      <c r="H11" s="46"/>
      <c r="I11" s="46"/>
      <c r="J11" s="45">
        <v>13</v>
      </c>
      <c r="K11" s="45">
        <v>0</v>
      </c>
      <c r="L11" s="45"/>
      <c r="M11" s="45"/>
      <c r="N11" s="45"/>
      <c r="O11" s="45"/>
      <c r="P11" s="45"/>
      <c r="Q11" s="45"/>
      <c r="R11" s="45">
        <v>0</v>
      </c>
      <c r="S11" s="45"/>
      <c r="T11" s="46" t="s">
        <v>133</v>
      </c>
      <c r="U11" s="44" t="s">
        <v>157</v>
      </c>
    </row>
    <row r="12" spans="2:20" s="6" customFormat="1" ht="26.25">
      <c r="B12" s="109"/>
      <c r="C12" s="8">
        <v>1993</v>
      </c>
      <c r="D12" s="8" t="s">
        <v>97</v>
      </c>
      <c r="E12" s="7" t="s">
        <v>4</v>
      </c>
      <c r="F12" s="7" t="s">
        <v>4</v>
      </c>
      <c r="G12" s="7">
        <v>2</v>
      </c>
      <c r="H12" s="7"/>
      <c r="I12" s="7"/>
      <c r="J12" s="8">
        <v>11</v>
      </c>
      <c r="K12" s="8">
        <v>2</v>
      </c>
      <c r="L12" s="8"/>
      <c r="M12" s="8"/>
      <c r="N12" s="8"/>
      <c r="O12" s="8"/>
      <c r="P12" s="8"/>
      <c r="Q12" s="8"/>
      <c r="R12" s="8">
        <v>2</v>
      </c>
      <c r="S12" s="8" t="s">
        <v>11</v>
      </c>
      <c r="T12" s="7" t="s">
        <v>101</v>
      </c>
    </row>
    <row r="13" spans="2:20" s="6" customFormat="1" ht="12.75">
      <c r="B13" s="109"/>
      <c r="C13" s="2">
        <v>1993</v>
      </c>
      <c r="D13" s="8" t="s">
        <v>97</v>
      </c>
      <c r="E13" s="1" t="s">
        <v>81</v>
      </c>
      <c r="F13" s="1"/>
      <c r="G13" s="1">
        <f>R13</f>
        <v>2</v>
      </c>
      <c r="H13" s="1"/>
      <c r="I13" s="1"/>
      <c r="J13" s="2"/>
      <c r="K13" s="2"/>
      <c r="L13" s="2">
        <v>13</v>
      </c>
      <c r="M13" s="2">
        <v>2</v>
      </c>
      <c r="N13" s="2"/>
      <c r="O13" s="2"/>
      <c r="P13" s="2"/>
      <c r="Q13" s="2"/>
      <c r="R13" s="2">
        <v>2</v>
      </c>
      <c r="S13" s="2" t="s">
        <v>10</v>
      </c>
      <c r="T13" s="7"/>
    </row>
    <row r="14" spans="2:21" s="3" customFormat="1" ht="39">
      <c r="B14" s="109"/>
      <c r="C14" s="2">
        <v>1995</v>
      </c>
      <c r="D14" s="8" t="s">
        <v>96</v>
      </c>
      <c r="E14" s="7" t="s">
        <v>128</v>
      </c>
      <c r="F14" s="7" t="s">
        <v>7</v>
      </c>
      <c r="G14" s="1"/>
      <c r="H14" s="1">
        <f>R14</f>
        <v>2</v>
      </c>
      <c r="I14" s="1"/>
      <c r="J14" s="2">
        <v>13</v>
      </c>
      <c r="K14" s="2">
        <v>2</v>
      </c>
      <c r="L14" s="2"/>
      <c r="M14" s="2"/>
      <c r="N14" s="2"/>
      <c r="O14" s="2"/>
      <c r="P14" s="2"/>
      <c r="Q14" s="2"/>
      <c r="R14" s="2">
        <v>2</v>
      </c>
      <c r="S14" s="2" t="s">
        <v>10</v>
      </c>
      <c r="T14" s="1"/>
      <c r="U14" s="6"/>
    </row>
    <row r="15" spans="2:20" s="6" customFormat="1" ht="26.25">
      <c r="B15" s="109"/>
      <c r="C15" s="2">
        <v>2008</v>
      </c>
      <c r="D15" s="2">
        <v>2009</v>
      </c>
      <c r="E15" s="7" t="s">
        <v>126</v>
      </c>
      <c r="F15" s="7" t="s">
        <v>54</v>
      </c>
      <c r="G15" s="1">
        <v>2</v>
      </c>
      <c r="H15" s="1"/>
      <c r="I15" s="1"/>
      <c r="J15" s="2"/>
      <c r="K15" s="2"/>
      <c r="L15" s="2">
        <v>11</v>
      </c>
      <c r="M15" s="2">
        <v>2</v>
      </c>
      <c r="N15" s="2"/>
      <c r="O15" s="2"/>
      <c r="P15" s="2"/>
      <c r="Q15" s="2"/>
      <c r="R15" s="2">
        <v>2</v>
      </c>
      <c r="S15" s="8" t="s">
        <v>10</v>
      </c>
      <c r="T15" s="7"/>
    </row>
    <row r="16" spans="2:21" s="3" customFormat="1" ht="12.75">
      <c r="B16" s="109"/>
      <c r="C16" s="2">
        <v>2012</v>
      </c>
      <c r="D16" s="2">
        <v>2013</v>
      </c>
      <c r="E16" s="1" t="s">
        <v>27</v>
      </c>
      <c r="F16" s="1"/>
      <c r="G16" s="1">
        <f>R16</f>
        <v>2</v>
      </c>
      <c r="H16" s="1"/>
      <c r="I16" s="1"/>
      <c r="J16" s="2"/>
      <c r="K16" s="2"/>
      <c r="L16" s="2">
        <v>14</v>
      </c>
      <c r="M16" s="2">
        <v>2</v>
      </c>
      <c r="N16" s="2"/>
      <c r="O16" s="2"/>
      <c r="P16" s="2"/>
      <c r="Q16" s="2"/>
      <c r="R16" s="2">
        <v>2</v>
      </c>
      <c r="S16" s="2" t="s">
        <v>10</v>
      </c>
      <c r="T16" s="1"/>
      <c r="U16" s="6"/>
    </row>
    <row r="17" spans="2:21" s="3" customFormat="1" ht="12.75">
      <c r="B17" s="109"/>
      <c r="C17" s="2">
        <v>2015</v>
      </c>
      <c r="D17" s="2">
        <v>2016</v>
      </c>
      <c r="E17" s="15" t="s">
        <v>31</v>
      </c>
      <c r="F17" s="15"/>
      <c r="G17" s="1"/>
      <c r="H17" s="1">
        <f>R17</f>
        <v>2</v>
      </c>
      <c r="I17" s="1"/>
      <c r="J17" s="2"/>
      <c r="K17" s="2"/>
      <c r="L17" s="2">
        <v>12</v>
      </c>
      <c r="M17" s="2">
        <v>2</v>
      </c>
      <c r="N17" s="2"/>
      <c r="O17" s="2"/>
      <c r="P17" s="2"/>
      <c r="Q17" s="2"/>
      <c r="R17" s="2">
        <v>2</v>
      </c>
      <c r="S17" s="2" t="s">
        <v>10</v>
      </c>
      <c r="T17" s="1"/>
      <c r="U17" s="6"/>
    </row>
    <row r="18" spans="2:20" s="3" customFormat="1" ht="39">
      <c r="B18" s="109"/>
      <c r="C18" s="2">
        <v>1997</v>
      </c>
      <c r="D18" s="2">
        <v>2001</v>
      </c>
      <c r="E18" s="7" t="s">
        <v>111</v>
      </c>
      <c r="F18" s="7" t="s">
        <v>14</v>
      </c>
      <c r="G18" s="1">
        <f>R18</f>
        <v>2</v>
      </c>
      <c r="H18" s="1"/>
      <c r="I18" s="1"/>
      <c r="J18" s="2"/>
      <c r="K18" s="2"/>
      <c r="L18" s="2"/>
      <c r="M18" s="2"/>
      <c r="N18" s="2">
        <v>12</v>
      </c>
      <c r="O18" s="2">
        <v>2</v>
      </c>
      <c r="P18" s="2"/>
      <c r="Q18" s="2"/>
      <c r="R18" s="2">
        <v>2</v>
      </c>
      <c r="S18" s="2" t="s">
        <v>10</v>
      </c>
      <c r="T18" s="1"/>
    </row>
    <row r="19" spans="3:20" s="6" customFormat="1" ht="12.75">
      <c r="C19" s="11"/>
      <c r="D19" s="24"/>
      <c r="E19" s="16"/>
      <c r="F19" s="16"/>
      <c r="G19" s="16"/>
      <c r="H19" s="16"/>
      <c r="I19" s="16"/>
      <c r="J19" s="11"/>
      <c r="K19" s="11"/>
      <c r="L19" s="11"/>
      <c r="M19" s="11"/>
      <c r="N19" s="11"/>
      <c r="O19" s="11"/>
      <c r="P19" s="11"/>
      <c r="Q19" s="33" t="s">
        <v>140</v>
      </c>
      <c r="R19" s="17">
        <f>SUM(R12:R18)</f>
        <v>14</v>
      </c>
      <c r="S19" s="11"/>
      <c r="T19" s="18"/>
    </row>
    <row r="20" spans="2:21" s="32" customFormat="1" ht="12.75">
      <c r="B20" s="47"/>
      <c r="U20" s="52"/>
    </row>
    <row r="21" spans="2:21" s="3" customFormat="1" ht="12.75">
      <c r="B21" s="108" t="s">
        <v>135</v>
      </c>
      <c r="C21" s="2">
        <v>1992</v>
      </c>
      <c r="D21" s="2">
        <v>1992</v>
      </c>
      <c r="E21" s="7" t="s">
        <v>82</v>
      </c>
      <c r="F21" s="1"/>
      <c r="G21" s="1"/>
      <c r="H21" s="1">
        <f>R21</f>
        <v>1</v>
      </c>
      <c r="I21" s="1"/>
      <c r="J21" s="2"/>
      <c r="K21" s="2"/>
      <c r="L21" s="2">
        <v>8</v>
      </c>
      <c r="M21" s="2">
        <v>1</v>
      </c>
      <c r="N21" s="2"/>
      <c r="O21" s="2"/>
      <c r="P21" s="2"/>
      <c r="Q21" s="2"/>
      <c r="R21" s="2">
        <v>1</v>
      </c>
      <c r="S21" s="2" t="s">
        <v>10</v>
      </c>
      <c r="T21" s="1"/>
      <c r="U21" s="6" t="s">
        <v>156</v>
      </c>
    </row>
    <row r="22" spans="2:21" s="3" customFormat="1" ht="39">
      <c r="B22" s="108"/>
      <c r="C22" s="8">
        <v>1994</v>
      </c>
      <c r="D22" s="8">
        <v>1998</v>
      </c>
      <c r="E22" s="7" t="s">
        <v>105</v>
      </c>
      <c r="F22" s="7" t="s">
        <v>6</v>
      </c>
      <c r="G22" s="7"/>
      <c r="H22" s="7">
        <f>R22</f>
        <v>2</v>
      </c>
      <c r="I22" s="7"/>
      <c r="J22" s="8">
        <v>8</v>
      </c>
      <c r="K22" s="8">
        <v>2</v>
      </c>
      <c r="L22" s="8"/>
      <c r="M22" s="8"/>
      <c r="N22" s="8"/>
      <c r="O22" s="8"/>
      <c r="P22" s="8"/>
      <c r="Q22" s="8"/>
      <c r="R22" s="8">
        <v>2</v>
      </c>
      <c r="S22" s="8" t="s">
        <v>10</v>
      </c>
      <c r="T22" s="1"/>
      <c r="U22" s="6"/>
    </row>
    <row r="23" spans="2:21" s="10" customFormat="1" ht="26.25">
      <c r="B23" s="108"/>
      <c r="C23" s="2">
        <v>2000</v>
      </c>
      <c r="D23" s="2">
        <v>2006</v>
      </c>
      <c r="E23" s="7" t="s">
        <v>103</v>
      </c>
      <c r="F23" s="7" t="s">
        <v>112</v>
      </c>
      <c r="G23" s="7">
        <f>R23</f>
        <v>1</v>
      </c>
      <c r="H23" s="1"/>
      <c r="I23" s="1"/>
      <c r="J23" s="2"/>
      <c r="K23" s="2"/>
      <c r="L23" s="2"/>
      <c r="M23" s="2"/>
      <c r="N23" s="2"/>
      <c r="O23" s="2"/>
      <c r="P23" s="2">
        <v>8</v>
      </c>
      <c r="Q23" s="2">
        <v>1</v>
      </c>
      <c r="R23" s="2">
        <v>1</v>
      </c>
      <c r="S23" s="2" t="s">
        <v>10</v>
      </c>
      <c r="T23" s="9"/>
      <c r="U23" s="6"/>
    </row>
    <row r="24" spans="2:21" s="3" customFormat="1" ht="12.75">
      <c r="B24" s="108"/>
      <c r="C24" s="2">
        <v>2002</v>
      </c>
      <c r="D24" s="8" t="s">
        <v>93</v>
      </c>
      <c r="E24" s="7" t="s">
        <v>16</v>
      </c>
      <c r="F24" s="7" t="s">
        <v>55</v>
      </c>
      <c r="G24" s="1">
        <f>R24</f>
        <v>1</v>
      </c>
      <c r="H24" s="1"/>
      <c r="I24" s="1"/>
      <c r="J24" s="2"/>
      <c r="K24" s="2"/>
      <c r="L24" s="2">
        <v>8</v>
      </c>
      <c r="M24" s="2">
        <v>1</v>
      </c>
      <c r="N24" s="2"/>
      <c r="O24" s="2"/>
      <c r="P24" s="2"/>
      <c r="Q24" s="2"/>
      <c r="R24" s="2">
        <v>1</v>
      </c>
      <c r="S24" s="2" t="s">
        <v>10</v>
      </c>
      <c r="T24" s="1"/>
      <c r="U24" s="6"/>
    </row>
    <row r="25" spans="2:21" s="3" customFormat="1" ht="26.25">
      <c r="B25" s="108"/>
      <c r="C25" s="2">
        <v>2003</v>
      </c>
      <c r="D25" s="8" t="s">
        <v>94</v>
      </c>
      <c r="E25" s="1" t="s">
        <v>75</v>
      </c>
      <c r="F25" s="1"/>
      <c r="G25" s="1"/>
      <c r="H25" s="1">
        <f>R25</f>
        <v>1</v>
      </c>
      <c r="I25" s="1"/>
      <c r="J25" s="2">
        <v>9</v>
      </c>
      <c r="K25" s="2">
        <v>1</v>
      </c>
      <c r="L25" s="2"/>
      <c r="M25" s="2"/>
      <c r="N25" s="2"/>
      <c r="O25" s="2"/>
      <c r="P25" s="2"/>
      <c r="Q25" s="2"/>
      <c r="R25" s="2">
        <v>1</v>
      </c>
      <c r="S25" s="2" t="s">
        <v>11</v>
      </c>
      <c r="T25" s="7" t="s">
        <v>100</v>
      </c>
      <c r="U25" s="6"/>
    </row>
    <row r="26" spans="2:21" s="3" customFormat="1" ht="26.25">
      <c r="B26" s="108"/>
      <c r="C26" s="2">
        <v>2004</v>
      </c>
      <c r="D26" s="2">
        <v>2005</v>
      </c>
      <c r="E26" s="1" t="s">
        <v>72</v>
      </c>
      <c r="F26" s="1" t="s">
        <v>18</v>
      </c>
      <c r="G26" s="1"/>
      <c r="H26" s="1">
        <f>R26</f>
        <v>1</v>
      </c>
      <c r="I26" s="1"/>
      <c r="J26" s="2">
        <v>8</v>
      </c>
      <c r="K26" s="2"/>
      <c r="L26" s="2">
        <v>1</v>
      </c>
      <c r="M26" s="2">
        <v>1</v>
      </c>
      <c r="N26" s="2"/>
      <c r="O26" s="2"/>
      <c r="P26" s="2"/>
      <c r="Q26" s="2"/>
      <c r="R26" s="2">
        <v>1</v>
      </c>
      <c r="S26" s="2" t="s">
        <v>10</v>
      </c>
      <c r="T26" s="1"/>
      <c r="U26" s="6"/>
    </row>
    <row r="27" spans="2:21" s="3" customFormat="1" ht="52.5">
      <c r="B27" s="108"/>
      <c r="C27" s="2">
        <v>2010</v>
      </c>
      <c r="D27" s="8" t="s">
        <v>90</v>
      </c>
      <c r="E27" s="1" t="s">
        <v>26</v>
      </c>
      <c r="F27" s="7" t="s">
        <v>52</v>
      </c>
      <c r="G27" s="1"/>
      <c r="H27" s="1">
        <f>R27</f>
        <v>1</v>
      </c>
      <c r="I27" s="1"/>
      <c r="J27" s="2"/>
      <c r="K27" s="2"/>
      <c r="L27" s="2">
        <v>8</v>
      </c>
      <c r="M27" s="2">
        <v>1</v>
      </c>
      <c r="N27" s="2"/>
      <c r="O27" s="2"/>
      <c r="P27" s="2"/>
      <c r="Q27" s="2"/>
      <c r="R27" s="2">
        <v>1</v>
      </c>
      <c r="S27" s="2" t="s">
        <v>10</v>
      </c>
      <c r="T27" s="1"/>
      <c r="U27" s="6"/>
    </row>
    <row r="28" spans="2:21" s="3" customFormat="1" ht="12.75">
      <c r="B28" s="108"/>
      <c r="C28" s="2">
        <v>2008</v>
      </c>
      <c r="D28" s="2">
        <v>2012</v>
      </c>
      <c r="E28" s="1" t="s">
        <v>32</v>
      </c>
      <c r="F28" s="1"/>
      <c r="G28" s="1"/>
      <c r="H28" s="1">
        <f>R28</f>
        <v>1</v>
      </c>
      <c r="I28" s="1"/>
      <c r="J28" s="2"/>
      <c r="K28" s="2"/>
      <c r="L28" s="2">
        <v>9</v>
      </c>
      <c r="M28" s="2">
        <v>1</v>
      </c>
      <c r="N28" s="2"/>
      <c r="O28" s="2"/>
      <c r="P28" s="2"/>
      <c r="Q28" s="2"/>
      <c r="R28" s="2">
        <v>1</v>
      </c>
      <c r="S28" s="2" t="s">
        <v>10</v>
      </c>
      <c r="T28" s="1"/>
      <c r="U28" s="6"/>
    </row>
    <row r="29" spans="2:21" s="3" customFormat="1" ht="12.75">
      <c r="B29" s="108"/>
      <c r="C29" s="2">
        <v>2013</v>
      </c>
      <c r="D29" s="2">
        <v>2016</v>
      </c>
      <c r="E29" s="1" t="s">
        <v>28</v>
      </c>
      <c r="F29" s="1"/>
      <c r="G29" s="1"/>
      <c r="H29" s="1">
        <f>R29</f>
        <v>1</v>
      </c>
      <c r="I29" s="1"/>
      <c r="J29" s="2"/>
      <c r="K29" s="2"/>
      <c r="L29" s="2">
        <v>9</v>
      </c>
      <c r="M29" s="2">
        <v>1</v>
      </c>
      <c r="N29" s="2"/>
      <c r="O29" s="2"/>
      <c r="P29" s="2"/>
      <c r="Q29" s="2"/>
      <c r="R29" s="2">
        <v>1</v>
      </c>
      <c r="S29" s="2" t="s">
        <v>10</v>
      </c>
      <c r="T29" s="1"/>
      <c r="U29" s="6"/>
    </row>
    <row r="30" spans="17:21" ht="12.75">
      <c r="Q30" s="33" t="s">
        <v>140</v>
      </c>
      <c r="R30" s="30">
        <f>SUM(R21:R29)</f>
        <v>10</v>
      </c>
      <c r="U30" s="51"/>
    </row>
    <row r="31" spans="2:21" ht="12.75">
      <c r="B31" s="21"/>
      <c r="U31" s="51"/>
    </row>
    <row r="32" spans="2:21" s="10" customFormat="1" ht="12.75">
      <c r="B32" s="96" t="s">
        <v>134</v>
      </c>
      <c r="C32" s="2">
        <v>2004</v>
      </c>
      <c r="D32" s="2">
        <v>2003</v>
      </c>
      <c r="E32" s="1" t="s">
        <v>73</v>
      </c>
      <c r="F32" s="1"/>
      <c r="G32" s="1"/>
      <c r="H32" s="1">
        <f>R32</f>
        <v>1</v>
      </c>
      <c r="I32" s="1"/>
      <c r="J32" s="2"/>
      <c r="K32" s="2"/>
      <c r="L32" s="2">
        <v>6</v>
      </c>
      <c r="M32" s="2">
        <v>1</v>
      </c>
      <c r="N32" s="2"/>
      <c r="O32" s="2"/>
      <c r="P32" s="2"/>
      <c r="Q32" s="2"/>
      <c r="R32" s="2">
        <v>1</v>
      </c>
      <c r="S32" s="2" t="s">
        <v>10</v>
      </c>
      <c r="T32" s="9"/>
      <c r="U32" s="6" t="s">
        <v>155</v>
      </c>
    </row>
    <row r="33" spans="2:20" s="6" customFormat="1" ht="12.75">
      <c r="B33" s="103"/>
      <c r="C33" s="8">
        <v>2001</v>
      </c>
      <c r="D33" s="8">
        <v>2004</v>
      </c>
      <c r="E33" s="7" t="s">
        <v>21</v>
      </c>
      <c r="F33" s="7"/>
      <c r="G33" s="7"/>
      <c r="H33" s="7">
        <f>R33</f>
        <v>1</v>
      </c>
      <c r="I33" s="7"/>
      <c r="J33" s="8">
        <v>6</v>
      </c>
      <c r="K33" s="8">
        <v>1</v>
      </c>
      <c r="L33" s="8"/>
      <c r="M33" s="8"/>
      <c r="N33" s="8"/>
      <c r="O33" s="8"/>
      <c r="P33" s="8"/>
      <c r="Q33" s="8"/>
      <c r="R33" s="8">
        <v>1</v>
      </c>
      <c r="S33" s="8" t="s">
        <v>10</v>
      </c>
      <c r="T33" s="7"/>
    </row>
    <row r="34" spans="2:21" s="3" customFormat="1" ht="26.25">
      <c r="B34" s="103"/>
      <c r="C34" s="2">
        <v>2002</v>
      </c>
      <c r="D34" s="2">
        <v>2008</v>
      </c>
      <c r="E34" s="1" t="s">
        <v>77</v>
      </c>
      <c r="F34" s="5" t="s">
        <v>41</v>
      </c>
      <c r="G34" s="1"/>
      <c r="H34" s="1">
        <f>R34</f>
        <v>1</v>
      </c>
      <c r="I34" s="1"/>
      <c r="J34" s="2">
        <v>7</v>
      </c>
      <c r="K34" s="2">
        <v>1</v>
      </c>
      <c r="L34" s="2"/>
      <c r="M34" s="2"/>
      <c r="N34" s="2"/>
      <c r="O34" s="2"/>
      <c r="P34" s="2"/>
      <c r="Q34" s="2"/>
      <c r="R34" s="2">
        <v>1</v>
      </c>
      <c r="S34" s="2" t="s">
        <v>10</v>
      </c>
      <c r="T34" s="1"/>
      <c r="U34" s="6"/>
    </row>
    <row r="35" spans="2:21" s="3" customFormat="1" ht="26.25">
      <c r="B35" s="103"/>
      <c r="C35" s="2">
        <v>2012</v>
      </c>
      <c r="D35" s="2">
        <v>2013</v>
      </c>
      <c r="E35" s="1" t="s">
        <v>66</v>
      </c>
      <c r="F35" s="1"/>
      <c r="G35" s="1"/>
      <c r="H35" s="1">
        <f>R35</f>
        <v>1</v>
      </c>
      <c r="I35" s="1"/>
      <c r="J35" s="2"/>
      <c r="K35" s="2"/>
      <c r="L35" s="2">
        <v>6</v>
      </c>
      <c r="M35" s="2">
        <v>1</v>
      </c>
      <c r="N35" s="2"/>
      <c r="O35" s="2"/>
      <c r="P35" s="2"/>
      <c r="Q35" s="2"/>
      <c r="R35" s="2">
        <v>1</v>
      </c>
      <c r="S35" s="2" t="s">
        <v>10</v>
      </c>
      <c r="T35" s="1"/>
      <c r="U35" s="6"/>
    </row>
    <row r="36" spans="2:21" s="3" customFormat="1" ht="12.75">
      <c r="B36" s="103"/>
      <c r="C36" s="2">
        <v>2010</v>
      </c>
      <c r="D36" s="2">
        <v>2013</v>
      </c>
      <c r="E36" s="1" t="s">
        <v>125</v>
      </c>
      <c r="F36" s="1"/>
      <c r="G36" s="1"/>
      <c r="H36" s="1">
        <f>R36</f>
        <v>1</v>
      </c>
      <c r="I36" s="1"/>
      <c r="J36" s="2"/>
      <c r="K36" s="2"/>
      <c r="L36" s="2">
        <v>6</v>
      </c>
      <c r="M36" s="2">
        <v>1</v>
      </c>
      <c r="N36" s="2"/>
      <c r="O36" s="2"/>
      <c r="P36" s="2"/>
      <c r="Q36" s="2"/>
      <c r="R36" s="2">
        <v>1</v>
      </c>
      <c r="S36" s="2" t="s">
        <v>10</v>
      </c>
      <c r="T36" s="1"/>
      <c r="U36" s="6"/>
    </row>
    <row r="37" spans="2:21" s="3" customFormat="1" ht="12.75">
      <c r="B37" s="103"/>
      <c r="C37" s="2">
        <v>2012</v>
      </c>
      <c r="D37" s="8" t="s">
        <v>89</v>
      </c>
      <c r="E37" s="7" t="s">
        <v>124</v>
      </c>
      <c r="F37" s="1"/>
      <c r="G37" s="1"/>
      <c r="H37" s="1">
        <v>2</v>
      </c>
      <c r="I37" s="1"/>
      <c r="J37" s="2"/>
      <c r="K37" s="2"/>
      <c r="L37" s="2">
        <v>7</v>
      </c>
      <c r="M37" s="2">
        <v>2</v>
      </c>
      <c r="N37" s="2"/>
      <c r="O37" s="2"/>
      <c r="P37" s="2"/>
      <c r="Q37" s="2"/>
      <c r="R37" s="2">
        <v>2</v>
      </c>
      <c r="S37" s="8" t="s">
        <v>10</v>
      </c>
      <c r="T37" s="1"/>
      <c r="U37" s="6"/>
    </row>
    <row r="38" spans="2:21" s="3" customFormat="1" ht="26.25">
      <c r="B38" s="104"/>
      <c r="C38" s="2">
        <v>2013</v>
      </c>
      <c r="D38" s="2">
        <v>2015</v>
      </c>
      <c r="E38" s="1" t="s">
        <v>65</v>
      </c>
      <c r="F38" s="5" t="s">
        <v>48</v>
      </c>
      <c r="G38" s="1"/>
      <c r="H38" s="1">
        <f>R38</f>
        <v>1</v>
      </c>
      <c r="I38" s="1"/>
      <c r="J38" s="2"/>
      <c r="K38" s="2"/>
      <c r="L38" s="2">
        <v>6</v>
      </c>
      <c r="M38" s="2">
        <v>1</v>
      </c>
      <c r="N38" s="2"/>
      <c r="O38" s="2"/>
      <c r="P38" s="2"/>
      <c r="Q38" s="2"/>
      <c r="R38" s="2">
        <v>1</v>
      </c>
      <c r="S38" s="2" t="s">
        <v>10</v>
      </c>
      <c r="T38" s="1"/>
      <c r="U38" s="6"/>
    </row>
    <row r="39" spans="2:18" s="32" customFormat="1" ht="12.75">
      <c r="B39" s="31"/>
      <c r="Q39" s="33" t="s">
        <v>140</v>
      </c>
      <c r="R39" s="34">
        <f>SUM(R32:R38)</f>
        <v>8</v>
      </c>
    </row>
    <row r="41" ht="12.75">
      <c r="B41" s="22" t="s">
        <v>143</v>
      </c>
    </row>
    <row r="42" ht="12.75">
      <c r="B42" s="22" t="s">
        <v>144</v>
      </c>
    </row>
    <row r="43" ht="12.75">
      <c r="B43" s="22" t="s">
        <v>158</v>
      </c>
    </row>
  </sheetData>
  <sheetProtection/>
  <mergeCells count="5">
    <mergeCell ref="B32:B38"/>
    <mergeCell ref="B1:R1"/>
    <mergeCell ref="B6:R6"/>
    <mergeCell ref="B21:B29"/>
    <mergeCell ref="B11:B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1"/>
  <sheetViews>
    <sheetView zoomScalePageLayoutView="0" workbookViewId="0" topLeftCell="B1">
      <selection activeCell="B15" sqref="B15"/>
    </sheetView>
  </sheetViews>
  <sheetFormatPr defaultColWidth="9.140625" defaultRowHeight="71.25" customHeight="1"/>
  <cols>
    <col min="1" max="1" width="2.7109375" style="60" hidden="1" customWidth="1"/>
    <col min="2" max="2" width="27.8515625" style="60" customWidth="1"/>
    <col min="3" max="3" width="15.140625" style="60" customWidth="1"/>
    <col min="4" max="4" width="11.140625" style="60" customWidth="1"/>
    <col min="5" max="5" width="35.57421875" style="60" customWidth="1"/>
    <col min="6" max="6" width="16.28125" style="60" customWidth="1"/>
    <col min="7" max="7" width="13.140625" style="60" customWidth="1"/>
    <col min="8" max="8" width="10.28125" style="60" customWidth="1"/>
    <col min="9" max="9" width="12.7109375" style="60" customWidth="1"/>
    <col min="10" max="10" width="8.57421875" style="60" customWidth="1"/>
    <col min="11" max="11" width="8.8515625" style="60" customWidth="1"/>
    <col min="12" max="12" width="6.7109375" style="60" customWidth="1"/>
    <col min="13" max="13" width="8.28125" style="60" customWidth="1"/>
    <col min="14" max="15" width="6.57421875" style="60" customWidth="1"/>
    <col min="16" max="16" width="6.8515625" style="60" customWidth="1"/>
    <col min="17" max="17" width="7.28125" style="60" customWidth="1"/>
    <col min="18" max="18" width="5.421875" style="60" customWidth="1"/>
    <col min="19" max="19" width="10.140625" style="60" customWidth="1"/>
    <col min="20" max="20" width="45.421875" style="60" customWidth="1"/>
    <col min="21" max="21" width="2.57421875" style="60" customWidth="1"/>
    <col min="22" max="16384" width="9.140625" style="60" customWidth="1"/>
  </cols>
  <sheetData>
    <row r="1" spans="2:20" ht="35.25" customHeight="1">
      <c r="B1" s="110" t="s">
        <v>167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2:20" ht="15">
      <c r="B2" s="70" t="s">
        <v>168</v>
      </c>
      <c r="C2" s="32"/>
      <c r="D2" s="32"/>
      <c r="E2" s="32"/>
      <c r="F2" s="32"/>
      <c r="G2" s="32"/>
      <c r="H2" s="32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5">
      <c r="B3" s="71" t="s">
        <v>169</v>
      </c>
      <c r="C3" s="72" t="s">
        <v>170</v>
      </c>
      <c r="D3" s="73"/>
      <c r="E3" s="73"/>
      <c r="F3" s="73"/>
      <c r="G3" s="73"/>
      <c r="H3" s="73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2:20" ht="15">
      <c r="B4" s="74" t="s">
        <v>171</v>
      </c>
      <c r="C4" s="75">
        <v>74200</v>
      </c>
      <c r="D4" s="73" t="s">
        <v>172</v>
      </c>
      <c r="E4" s="73"/>
      <c r="F4" s="73"/>
      <c r="G4" s="73"/>
      <c r="H4" s="7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2:20" ht="15">
      <c r="B5" s="76" t="s">
        <v>173</v>
      </c>
      <c r="C5" s="77">
        <f>C4*0.75</f>
        <v>55650</v>
      </c>
      <c r="D5" s="73"/>
      <c r="E5" s="73"/>
      <c r="F5" s="73"/>
      <c r="G5" s="73"/>
      <c r="H5" s="7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2:20" ht="15">
      <c r="B6" s="71" t="s">
        <v>174</v>
      </c>
      <c r="C6" s="78">
        <f>C5/12*0.33</f>
        <v>1530.375</v>
      </c>
      <c r="D6" s="73"/>
      <c r="E6" s="73"/>
      <c r="F6" s="73"/>
      <c r="G6" s="73"/>
      <c r="H6" s="73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2:20" ht="15">
      <c r="B7" s="74" t="s">
        <v>175</v>
      </c>
      <c r="C7" s="79">
        <f>G9*H9/12</f>
        <v>396.68733333333336</v>
      </c>
      <c r="D7" s="73"/>
      <c r="E7" s="73"/>
      <c r="F7" s="73"/>
      <c r="G7" s="73"/>
      <c r="H7" s="7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2:20" ht="15">
      <c r="B8" s="74" t="s">
        <v>176</v>
      </c>
      <c r="C8" s="79">
        <v>0</v>
      </c>
      <c r="D8" s="80" t="s">
        <v>177</v>
      </c>
      <c r="E8" s="73"/>
      <c r="F8" s="73" t="s">
        <v>178</v>
      </c>
      <c r="G8" s="73" t="s">
        <v>179</v>
      </c>
      <c r="H8" s="73" t="s">
        <v>180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ht="15">
      <c r="B9" s="74" t="s">
        <v>181</v>
      </c>
      <c r="C9" s="79">
        <v>600</v>
      </c>
      <c r="D9" s="80" t="s">
        <v>182</v>
      </c>
      <c r="E9" s="59"/>
      <c r="F9" s="81">
        <v>212000</v>
      </c>
      <c r="G9" s="81">
        <f>F9</f>
        <v>212000</v>
      </c>
      <c r="H9" s="82">
        <f>SUM(0.712+1.5334)/100</f>
        <v>0.022454000000000002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2:8" ht="17.25" customHeight="1">
      <c r="B10" s="74" t="s">
        <v>183</v>
      </c>
      <c r="C10" s="78">
        <f>C6-C7-C8-C9</f>
        <v>533.6876666666667</v>
      </c>
      <c r="D10" s="73"/>
      <c r="E10" s="59"/>
      <c r="F10" s="73"/>
      <c r="G10" s="83"/>
      <c r="H10" s="83"/>
    </row>
    <row r="11" spans="2:8" ht="16.5" customHeight="1">
      <c r="B11" s="84" t="s">
        <v>184</v>
      </c>
      <c r="C11" s="85">
        <v>0.03875</v>
      </c>
      <c r="D11" s="80" t="s">
        <v>185</v>
      </c>
      <c r="E11" s="73"/>
      <c r="F11" s="73"/>
      <c r="G11" s="73"/>
      <c r="H11" s="73"/>
    </row>
    <row r="12" spans="2:8" ht="15" customHeight="1">
      <c r="B12" s="71" t="s">
        <v>186</v>
      </c>
      <c r="C12" s="86">
        <f>PV(C11/12,360,-C10)</f>
        <v>113493.31751520472</v>
      </c>
      <c r="D12" s="73"/>
      <c r="E12" s="73"/>
      <c r="F12" s="73"/>
      <c r="G12" s="73"/>
      <c r="H12" s="73"/>
    </row>
    <row r="13" spans="2:8" ht="15.75" customHeight="1">
      <c r="B13" s="76" t="s">
        <v>187</v>
      </c>
      <c r="C13" s="87">
        <f>C12*1.05</f>
        <v>119167.98339096496</v>
      </c>
      <c r="D13" s="67" t="s">
        <v>188</v>
      </c>
      <c r="E13" s="73"/>
      <c r="F13" s="73"/>
      <c r="G13" s="73"/>
      <c r="H13" s="73"/>
    </row>
    <row r="14" spans="2:8" ht="15.75" customHeight="1">
      <c r="B14" s="88"/>
      <c r="C14" s="89"/>
      <c r="D14" s="67"/>
      <c r="E14" s="73"/>
      <c r="F14" s="73"/>
      <c r="G14" s="73"/>
      <c r="H14" s="73"/>
    </row>
    <row r="15" spans="2:8" ht="19.5" customHeight="1">
      <c r="B15" s="76" t="s">
        <v>192</v>
      </c>
      <c r="C15" s="90">
        <f>F9-C13</f>
        <v>92832.01660903504</v>
      </c>
      <c r="D15" s="80"/>
      <c r="E15" s="73"/>
      <c r="F15" s="73"/>
      <c r="G15" s="73"/>
      <c r="H15" s="73"/>
    </row>
    <row r="16" spans="2:8" ht="30" customHeight="1">
      <c r="B16" s="91" t="s">
        <v>189</v>
      </c>
      <c r="C16" s="92"/>
      <c r="D16" s="32"/>
      <c r="E16" s="32"/>
      <c r="F16" s="32"/>
      <c r="G16" s="32"/>
      <c r="H16" s="32"/>
    </row>
    <row r="17" spans="2:8" ht="22.5" customHeight="1">
      <c r="B17" s="71" t="s">
        <v>169</v>
      </c>
      <c r="C17" s="72" t="s">
        <v>190</v>
      </c>
      <c r="D17" s="73"/>
      <c r="E17" s="73"/>
      <c r="F17" s="73"/>
      <c r="G17" s="73"/>
      <c r="H17" s="73"/>
    </row>
    <row r="18" spans="2:8" ht="18" customHeight="1">
      <c r="B18" s="74" t="s">
        <v>171</v>
      </c>
      <c r="C18" s="75">
        <v>85700</v>
      </c>
      <c r="D18" s="73" t="s">
        <v>172</v>
      </c>
      <c r="E18" s="73"/>
      <c r="F18" s="73"/>
      <c r="G18" s="73"/>
      <c r="H18" s="73"/>
    </row>
    <row r="19" spans="2:8" ht="16.5" customHeight="1">
      <c r="B19" s="76" t="s">
        <v>173</v>
      </c>
      <c r="C19" s="77">
        <f>C18*0.75</f>
        <v>64275</v>
      </c>
      <c r="D19" s="73"/>
      <c r="E19" s="73"/>
      <c r="F19" s="73"/>
      <c r="G19" s="73"/>
      <c r="H19" s="73"/>
    </row>
    <row r="20" spans="2:8" ht="18" customHeight="1">
      <c r="B20" s="71" t="s">
        <v>174</v>
      </c>
      <c r="C20" s="78">
        <f>C19/12*0.33</f>
        <v>1767.5625</v>
      </c>
      <c r="D20" s="73"/>
      <c r="E20" s="73"/>
      <c r="F20" s="73"/>
      <c r="G20" s="73"/>
      <c r="H20" s="73"/>
    </row>
    <row r="21" spans="2:8" ht="18.75" customHeight="1">
      <c r="B21" s="74" t="s">
        <v>175</v>
      </c>
      <c r="C21" s="79">
        <f>G23*H23/12</f>
        <v>377.9756666666667</v>
      </c>
      <c r="D21" s="73"/>
      <c r="E21" s="73"/>
      <c r="F21" s="73"/>
      <c r="G21" s="73"/>
      <c r="H21" s="73"/>
    </row>
    <row r="22" spans="2:8" ht="17.25" customHeight="1">
      <c r="B22" s="74" t="s">
        <v>176</v>
      </c>
      <c r="C22" s="79">
        <v>0</v>
      </c>
      <c r="D22" s="80" t="s">
        <v>177</v>
      </c>
      <c r="E22" s="73"/>
      <c r="F22" s="73" t="s">
        <v>178</v>
      </c>
      <c r="G22" s="73" t="s">
        <v>179</v>
      </c>
      <c r="H22" s="73" t="s">
        <v>180</v>
      </c>
    </row>
    <row r="23" spans="2:8" ht="17.25" customHeight="1">
      <c r="B23" s="74" t="s">
        <v>181</v>
      </c>
      <c r="C23" s="79">
        <v>600</v>
      </c>
      <c r="D23" s="80" t="s">
        <v>182</v>
      </c>
      <c r="E23" s="59"/>
      <c r="F23" s="81">
        <v>212000</v>
      </c>
      <c r="G23" s="81">
        <v>202000</v>
      </c>
      <c r="H23" s="82">
        <f>SUM(0.712+1.5334)/100</f>
        <v>0.022454000000000002</v>
      </c>
    </row>
    <row r="24" spans="2:8" ht="18" customHeight="1">
      <c r="B24" s="74" t="s">
        <v>183</v>
      </c>
      <c r="C24" s="78">
        <f>C20-C21-C22-C23</f>
        <v>789.5868333333333</v>
      </c>
      <c r="D24" s="73"/>
      <c r="E24" s="59"/>
      <c r="F24" s="73"/>
      <c r="G24" s="83"/>
      <c r="H24" s="83"/>
    </row>
    <row r="25" spans="2:8" ht="15.75" customHeight="1">
      <c r="B25" s="84" t="s">
        <v>184</v>
      </c>
      <c r="C25" s="85">
        <v>0.0388</v>
      </c>
      <c r="D25" s="80" t="s">
        <v>185</v>
      </c>
      <c r="E25" s="73"/>
      <c r="F25" s="73"/>
      <c r="G25" s="73"/>
      <c r="H25" s="73"/>
    </row>
    <row r="26" spans="2:8" ht="18" customHeight="1">
      <c r="B26" s="71" t="s">
        <v>186</v>
      </c>
      <c r="C26" s="86">
        <f>PV(C25/12,360,-C24)</f>
        <v>167810.4196670517</v>
      </c>
      <c r="D26" s="73"/>
      <c r="E26" s="73"/>
      <c r="F26" s="73"/>
      <c r="G26" s="73"/>
      <c r="H26" s="73"/>
    </row>
    <row r="27" spans="2:8" ht="21" customHeight="1">
      <c r="B27" s="76" t="s">
        <v>187</v>
      </c>
      <c r="C27" s="87">
        <f>C26*1.05</f>
        <v>176200.94065040429</v>
      </c>
      <c r="D27" s="67" t="s">
        <v>188</v>
      </c>
      <c r="E27" s="73"/>
      <c r="F27" s="73"/>
      <c r="G27" s="73"/>
      <c r="H27" s="73"/>
    </row>
    <row r="28" spans="2:8" ht="29.25" customHeight="1">
      <c r="B28" s="88"/>
      <c r="C28" s="89"/>
      <c r="D28" s="80"/>
      <c r="E28" s="73"/>
      <c r="F28" s="73"/>
      <c r="G28" s="73"/>
      <c r="H28" s="73"/>
    </row>
    <row r="29" spans="2:3" ht="18" customHeight="1">
      <c r="B29" s="68" t="s">
        <v>191</v>
      </c>
      <c r="C29" s="69">
        <f>F23-C27</f>
        <v>35799.059349595715</v>
      </c>
    </row>
    <row r="68" spans="4:5" ht="71.25" customHeight="1">
      <c r="D68" s="61"/>
      <c r="E68" s="61"/>
    </row>
    <row r="71" spans="7:13" ht="71.25" customHeight="1">
      <c r="G71" s="62"/>
      <c r="M71" s="62"/>
    </row>
    <row r="72" spans="7:13" ht="71.25" customHeight="1">
      <c r="G72" s="62"/>
      <c r="M72" s="62"/>
    </row>
    <row r="73" spans="5:13" ht="71.25" customHeight="1">
      <c r="E73" s="61"/>
      <c r="F73" s="61"/>
      <c r="G73" s="63"/>
      <c r="M73" s="62"/>
    </row>
    <row r="74" spans="7:13" ht="71.25" customHeight="1">
      <c r="G74" s="62"/>
      <c r="M74" s="62"/>
    </row>
    <row r="75" ht="71.25" customHeight="1">
      <c r="G75" s="62"/>
    </row>
    <row r="77" ht="71.25" customHeight="1">
      <c r="G77" s="64"/>
    </row>
    <row r="78" ht="71.25" customHeight="1">
      <c r="G78" s="64"/>
    </row>
    <row r="84" spans="17:18" ht="71.25" customHeight="1">
      <c r="Q84" s="65"/>
      <c r="R84" s="65"/>
    </row>
    <row r="86" spans="5:13" ht="71.25" customHeight="1">
      <c r="E86" s="61"/>
      <c r="F86" s="61"/>
      <c r="G86" s="63"/>
      <c r="M86" s="62"/>
    </row>
    <row r="87" spans="5:13" ht="71.25" customHeight="1">
      <c r="E87" s="61"/>
      <c r="F87" s="61"/>
      <c r="G87" s="63"/>
      <c r="M87" s="62"/>
    </row>
    <row r="88" spans="5:13" ht="71.25" customHeight="1">
      <c r="E88" s="61"/>
      <c r="F88" s="61"/>
      <c r="G88" s="63"/>
      <c r="M88" s="62"/>
    </row>
    <row r="89" spans="5:13" ht="71.25" customHeight="1">
      <c r="E89" s="61"/>
      <c r="F89" s="61"/>
      <c r="G89" s="63"/>
      <c r="M89" s="62"/>
    </row>
    <row r="90" spans="5:7" ht="71.25" customHeight="1">
      <c r="E90" s="61"/>
      <c r="F90" s="61"/>
      <c r="G90" s="63"/>
    </row>
    <row r="92" spans="7:14" ht="71.25" customHeight="1">
      <c r="G92" s="64"/>
      <c r="N92" s="66"/>
    </row>
    <row r="93" spans="7:14" ht="71.25" customHeight="1">
      <c r="G93" s="64"/>
      <c r="N93" s="66"/>
    </row>
    <row r="99" spans="9:14" ht="71.25" customHeight="1">
      <c r="I99" s="66"/>
      <c r="J99" s="66"/>
      <c r="K99" s="66"/>
      <c r="L99" s="66"/>
      <c r="M99" s="66"/>
      <c r="N99" s="66"/>
    </row>
    <row r="100" spans="15:18" ht="71.25" customHeight="1">
      <c r="O100" s="66"/>
      <c r="P100" s="66"/>
      <c r="Q100" s="66"/>
      <c r="R100" s="66"/>
    </row>
    <row r="102" spans="3:6" ht="71.25" customHeight="1">
      <c r="C102" s="61"/>
      <c r="D102" s="61"/>
      <c r="E102" s="61"/>
      <c r="F102" s="61"/>
    </row>
    <row r="103" spans="3:6" ht="71.25" customHeight="1">
      <c r="C103" s="61"/>
      <c r="D103" s="61"/>
      <c r="E103" s="61"/>
      <c r="F103" s="61"/>
    </row>
    <row r="104" spans="3:6" ht="71.25" customHeight="1">
      <c r="C104" s="61"/>
      <c r="D104" s="61"/>
      <c r="E104" s="61"/>
      <c r="F104" s="61"/>
    </row>
    <row r="105" spans="3:6" ht="71.25" customHeight="1">
      <c r="C105" s="61"/>
      <c r="D105" s="61"/>
      <c r="E105" s="61"/>
      <c r="F105" s="61"/>
    </row>
    <row r="106" spans="3:6" ht="71.25" customHeight="1">
      <c r="C106" s="61"/>
      <c r="D106" s="61"/>
      <c r="E106" s="61"/>
      <c r="F106" s="61"/>
    </row>
    <row r="107" spans="3:6" ht="71.25" customHeight="1">
      <c r="C107" s="61"/>
      <c r="D107" s="61"/>
      <c r="E107" s="61"/>
      <c r="F107" s="61"/>
    </row>
    <row r="108" spans="3:6" ht="71.25" customHeight="1">
      <c r="C108" s="61"/>
      <c r="D108" s="61"/>
      <c r="E108" s="61"/>
      <c r="F108" s="61"/>
    </row>
    <row r="109" spans="3:6" ht="71.25" customHeight="1">
      <c r="C109" s="61"/>
      <c r="D109" s="61"/>
      <c r="E109" s="61"/>
      <c r="F109" s="61"/>
    </row>
    <row r="110" spans="3:6" ht="71.25" customHeight="1">
      <c r="C110" s="61"/>
      <c r="D110" s="61"/>
      <c r="E110" s="61"/>
      <c r="F110" s="61"/>
    </row>
    <row r="111" spans="3:6" ht="71.25" customHeight="1">
      <c r="C111" s="61"/>
      <c r="D111" s="61"/>
      <c r="E111" s="61"/>
      <c r="F111" s="61"/>
    </row>
  </sheetData>
  <sheetProtection/>
  <mergeCells count="1">
    <mergeCell ref="B1:T1"/>
  </mergeCells>
  <printOptions/>
  <pageMargins left="0.7" right="0.7" top="0.75" bottom="0.75" header="0.3" footer="0.3"/>
  <pageSetup fitToHeight="1" fitToWidth="1" horizontalDpi="600" verticalDpi="600" orientation="portrait" paperSize="3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bpine</dc:creator>
  <cp:keywords/>
  <dc:description/>
  <cp:lastModifiedBy>Gillian Nanton</cp:lastModifiedBy>
  <cp:lastPrinted>2017-03-05T22:53:01Z</cp:lastPrinted>
  <dcterms:created xsi:type="dcterms:W3CDTF">2007-01-09T16:45:20Z</dcterms:created>
  <dcterms:modified xsi:type="dcterms:W3CDTF">2017-11-03T19:27:14Z</dcterms:modified>
  <cp:category/>
  <cp:version/>
  <cp:contentType/>
  <cp:contentStatus/>
</cp:coreProperties>
</file>