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4240" windowHeight="10515"/>
  </bookViews>
  <sheets>
    <sheet name="Sheet1" sheetId="1" r:id="rId1"/>
    <sheet name="Sheet2" sheetId="2" r:id="rId2"/>
  </sheets>
  <definedNames>
    <definedName name="_xlnm.Print_Area" localSheetId="0">Sheet1!$A$1:$J$73</definedName>
  </definedNames>
  <calcPr calcId="145621"/>
</workbook>
</file>

<file path=xl/calcChain.xml><?xml version="1.0" encoding="utf-8"?>
<calcChain xmlns="http://schemas.openxmlformats.org/spreadsheetml/2006/main">
  <c r="I5" i="1" l="1"/>
  <c r="I7" i="1" s="1"/>
  <c r="I63" i="1"/>
  <c r="I47" i="1" l="1"/>
  <c r="I49" i="1" s="1"/>
  <c r="H5" i="1" l="1"/>
  <c r="H7" i="1" s="1"/>
  <c r="H49" i="1" l="1"/>
  <c r="H18" i="1"/>
  <c r="H47" i="1" s="1"/>
  <c r="H63" i="1" l="1"/>
  <c r="G63" i="1" l="1"/>
  <c r="F55" i="1"/>
  <c r="F63" i="1" s="1"/>
  <c r="G32" i="1"/>
  <c r="G18" i="1"/>
  <c r="F18" i="1"/>
  <c r="G16" i="1"/>
  <c r="F14" i="1"/>
  <c r="G13" i="1"/>
  <c r="G9" i="1"/>
  <c r="G5" i="1"/>
  <c r="G7" i="1" s="1"/>
  <c r="F5" i="1"/>
  <c r="F7" i="1" s="1"/>
  <c r="G47" i="1" l="1"/>
  <c r="G49" i="1" s="1"/>
  <c r="F49" i="1"/>
  <c r="F47" i="1"/>
</calcChain>
</file>

<file path=xl/sharedStrings.xml><?xml version="1.0" encoding="utf-8"?>
<sst xmlns="http://schemas.openxmlformats.org/spreadsheetml/2006/main" count="417" uniqueCount="199">
  <si>
    <t>Sweep Accounts &amp; Other Bank Accounts</t>
  </si>
  <si>
    <t xml:space="preserve"> </t>
  </si>
  <si>
    <t>YE - 6/30/2014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</si>
  <si>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</si>
  <si>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</si>
  <si>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</si>
  <si>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</si>
  <si>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</si>
  <si>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</si>
  <si>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</si>
  <si>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</si>
  <si>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</si>
  <si>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</si>
  <si>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</si>
  <si>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</si>
  <si>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</si>
  <si>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</si>
  <si>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</si>
  <si>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Water, Wastewater, Storm - Depository</t>
  </si>
  <si>
    <t>483</t>
  </si>
  <si>
    <t>1000_480</t>
  </si>
  <si>
    <t>BT</t>
  </si>
  <si>
    <t>Telecom  -Depository</t>
  </si>
  <si>
    <t>400</t>
  </si>
  <si>
    <t>1000_400</t>
  </si>
  <si>
    <t>Airport</t>
  </si>
  <si>
    <t>Airport - Depository</t>
  </si>
  <si>
    <t>125</t>
  </si>
  <si>
    <t>1000_126</t>
  </si>
  <si>
    <t>Retirement</t>
  </si>
  <si>
    <t>Retirement - Disbursements</t>
  </si>
  <si>
    <t>TIF</t>
  </si>
  <si>
    <t xml:space="preserve"> TIF</t>
  </si>
  <si>
    <t>1000_701</t>
  </si>
  <si>
    <t>Capital</t>
  </si>
  <si>
    <t>Capital Improvements Project</t>
  </si>
  <si>
    <t>1050_201</t>
  </si>
  <si>
    <t>Impact</t>
  </si>
  <si>
    <t>Impact Fees</t>
  </si>
  <si>
    <t>1100_700</t>
  </si>
  <si>
    <t>Pennies for Parks</t>
  </si>
  <si>
    <t>264</t>
  </si>
  <si>
    <t>1000_200</t>
  </si>
  <si>
    <t>Traffic - Depository</t>
  </si>
  <si>
    <t>301</t>
  </si>
  <si>
    <t>1000_300</t>
  </si>
  <si>
    <t>CEDO</t>
  </si>
  <si>
    <t>Bank Account (s)</t>
  </si>
  <si>
    <t>1050_425</t>
  </si>
  <si>
    <t>Operating Maintenance Reserve</t>
  </si>
  <si>
    <t>1050_400</t>
  </si>
  <si>
    <t>2003 Debt Service Fund</t>
  </si>
  <si>
    <t>1100_450</t>
  </si>
  <si>
    <t>Passenger Facility Charges</t>
  </si>
  <si>
    <t>1000_415</t>
  </si>
  <si>
    <t>Prepaid - Debt Coverage Improvement</t>
  </si>
  <si>
    <t>1000_420</t>
  </si>
  <si>
    <t>Airport - CFC</t>
  </si>
  <si>
    <t>GAN AIP Deposit Account</t>
  </si>
  <si>
    <t>1050_487</t>
  </si>
  <si>
    <t>Peoples</t>
  </si>
  <si>
    <t>Debt Service Res 2012 A</t>
  </si>
  <si>
    <t>1050_488</t>
  </si>
  <si>
    <t>Debt Service Res. 2012 B</t>
  </si>
  <si>
    <t>1050_489</t>
  </si>
  <si>
    <t>Debt Service Res. 2012 C</t>
  </si>
  <si>
    <t>1050_490</t>
  </si>
  <si>
    <t xml:space="preserve">Debt Service Res. 2012 ABC COI </t>
  </si>
  <si>
    <t>1050_491</t>
  </si>
  <si>
    <t>2012 ABC Construction</t>
  </si>
  <si>
    <t>1050_430</t>
  </si>
  <si>
    <t>Cash Reserve - Required by Bond Covenant</t>
  </si>
  <si>
    <t>1000_600</t>
  </si>
  <si>
    <t>BCDC</t>
  </si>
  <si>
    <t>BCDC - Reserve Requirements</t>
  </si>
  <si>
    <t>1000_603</t>
  </si>
  <si>
    <t>BCDC - Depository</t>
  </si>
  <si>
    <t>1000_605</t>
  </si>
  <si>
    <t>BCDC  - Reserve Requirement</t>
  </si>
  <si>
    <t>500's</t>
  </si>
  <si>
    <t>1100_500</t>
  </si>
  <si>
    <t>Perpetual</t>
  </si>
  <si>
    <t xml:space="preserve">Cash Miscellaneous </t>
  </si>
  <si>
    <t>1050_107</t>
  </si>
  <si>
    <t>Equitable Sharing</t>
  </si>
  <si>
    <t>704</t>
  </si>
  <si>
    <t>1000_700</t>
  </si>
  <si>
    <t xml:space="preserve">Green Mountain Power </t>
  </si>
  <si>
    <t>1000_102</t>
  </si>
  <si>
    <t>HR (ERRP) Reimbursements</t>
  </si>
  <si>
    <t>1000_110</t>
  </si>
  <si>
    <t>1000_125</t>
  </si>
  <si>
    <t>Payroll - ADP Disbursement</t>
  </si>
  <si>
    <t>1050_135</t>
  </si>
  <si>
    <t>KeyBanc</t>
  </si>
  <si>
    <t>Cemetery Perpetual Care Fund</t>
  </si>
  <si>
    <t>1100_503</t>
  </si>
  <si>
    <t>Walter Carpenter Fund</t>
  </si>
  <si>
    <t>1100_504</t>
  </si>
  <si>
    <t>Christmas Account Fund</t>
  </si>
  <si>
    <t>1100_505</t>
  </si>
  <si>
    <t>Lolita Deming Estate</t>
  </si>
  <si>
    <t>1100_506</t>
  </si>
  <si>
    <t>Cash Firemen's Relief Trust</t>
  </si>
  <si>
    <t>1100_507</t>
  </si>
  <si>
    <t>Firemen Fund</t>
  </si>
  <si>
    <t>Totals</t>
  </si>
  <si>
    <t>(Due To)  / Due From</t>
  </si>
  <si>
    <t>Amounts that are positive owe to the Sweep Account.</t>
  </si>
  <si>
    <t>Account</t>
  </si>
  <si>
    <t>1100_101</t>
  </si>
  <si>
    <t xml:space="preserve"> General Fund</t>
  </si>
  <si>
    <t>Capital Fund</t>
  </si>
  <si>
    <t>A</t>
  </si>
  <si>
    <t>1100_125</t>
  </si>
  <si>
    <t xml:space="preserve"> Retirement Fund</t>
  </si>
  <si>
    <t>B</t>
  </si>
  <si>
    <t>1100_301</t>
  </si>
  <si>
    <t xml:space="preserve"> Community &amp; Economic Dev. Fund</t>
  </si>
  <si>
    <t>1100_400</t>
  </si>
  <si>
    <t xml:space="preserve"> Airport Fund</t>
  </si>
  <si>
    <t>C</t>
  </si>
  <si>
    <t>484</t>
  </si>
  <si>
    <t>1100_484</t>
  </si>
  <si>
    <t xml:space="preserve"> Burlington Telecom -  Unfunded</t>
  </si>
  <si>
    <t>Tax Anticipation Note  - Nothing Owed</t>
  </si>
  <si>
    <t>Total</t>
  </si>
  <si>
    <t>1100_235</t>
  </si>
  <si>
    <t>Marketplace</t>
  </si>
  <si>
    <t>Church Street Marketplace</t>
  </si>
  <si>
    <t>Adopted</t>
  </si>
  <si>
    <t>Budget</t>
  </si>
  <si>
    <t>Amended</t>
  </si>
  <si>
    <t>Current Month</t>
  </si>
  <si>
    <t>YTD</t>
  </si>
  <si>
    <t>Budget - YTD</t>
  </si>
  <si>
    <t>% used/</t>
  </si>
  <si>
    <t>Amendments</t>
  </si>
  <si>
    <t>Transactions</t>
  </si>
  <si>
    <t>Encumbrances</t>
  </si>
  <si>
    <t>Rec'd</t>
  </si>
  <si>
    <t>REVENUE</t>
  </si>
  <si>
    <t>4950</t>
  </si>
  <si>
    <t>Donations</t>
  </si>
  <si>
    <t>+++</t>
  </si>
  <si>
    <t>4990</t>
  </si>
  <si>
    <t>Interfund Transfer Proceeds</t>
  </si>
  <si>
    <t>4990_100</t>
  </si>
  <si>
    <t>Interfund Transfer Proceeds General Fund</t>
  </si>
  <si>
    <t>REVENUE TOTALS</t>
  </si>
  <si>
    <t>EXPENSE</t>
  </si>
  <si>
    <t>5000</t>
  </si>
  <si>
    <t>Salaries and Wages</t>
  </si>
  <si>
    <t>5000_100</t>
  </si>
  <si>
    <t>Salaries and Wages Regular, Full Time</t>
  </si>
  <si>
    <t>5400</t>
  </si>
  <si>
    <t>Employee Benefits</t>
  </si>
  <si>
    <t>5400_100</t>
  </si>
  <si>
    <t>Employee Benefits FICA</t>
  </si>
  <si>
    <t>7303</t>
  </si>
  <si>
    <t>Regulatory and Bank Fees</t>
  </si>
  <si>
    <t>9500</t>
  </si>
  <si>
    <t>Capital Outlay</t>
  </si>
  <si>
    <t>9500_110</t>
  </si>
  <si>
    <t>Capital Outlay Capital Expenditures</t>
  </si>
  <si>
    <t>EXPENSE TOTALS</t>
  </si>
  <si>
    <t>Grand Totals</t>
  </si>
  <si>
    <r>
      <t>Budget Performance Report</t>
    </r>
    <r>
      <rPr>
        <sz val="10"/>
        <rFont val="Arial"/>
        <charset val="1"/>
      </rPr>
      <t xml:space="preserve">
</t>
    </r>
    <r>
      <rPr>
        <sz val="11.95"/>
        <rFont val="tahoma"/>
        <charset val="1"/>
      </rPr>
      <t xml:space="preserve">Date Range 09/01/14 - 09/30/14
Include Rollup Account and Rollup to Account
</t>
    </r>
  </si>
  <si>
    <r>
      <t xml:space="preserve">Fund   </t>
    </r>
    <r>
      <rPr>
        <b/>
        <sz val="7"/>
        <rFont val="tahoma"/>
        <charset val="1"/>
      </rPr>
      <t>700 - Capital Fund - General</t>
    </r>
  </si>
  <si>
    <r>
      <t xml:space="preserve">Department   </t>
    </r>
    <r>
      <rPr>
        <b/>
        <sz val="7"/>
        <rFont val="tahoma"/>
        <charset val="1"/>
      </rPr>
      <t>23 - Parks and Recreation</t>
    </r>
  </si>
  <si>
    <r>
      <t xml:space="preserve">Division   </t>
    </r>
    <r>
      <rPr>
        <b/>
        <sz val="7"/>
        <rFont val="tahoma"/>
        <charset val="1"/>
      </rPr>
      <t>000 - Admin</t>
    </r>
  </si>
  <si>
    <r>
      <t xml:space="preserve">Program   </t>
    </r>
    <r>
      <rPr>
        <b/>
        <sz val="7"/>
        <rFont val="tahoma"/>
        <charset val="1"/>
      </rPr>
      <t>701 - Pennies for Parks</t>
    </r>
  </si>
  <si>
    <r>
      <t>4990 - Interfund Transfer Proceeds</t>
    </r>
    <r>
      <rPr>
        <sz val="7"/>
        <rFont val="Tahoma"/>
        <charset val="1"/>
      </rPr>
      <t xml:space="preserve"> Totals</t>
    </r>
  </si>
  <si>
    <r>
      <t xml:space="preserve">Program   </t>
    </r>
    <r>
      <rPr>
        <b/>
        <sz val="7"/>
        <rFont val="tahoma"/>
        <charset val="1"/>
      </rPr>
      <t>701 - Pennies for Parks</t>
    </r>
    <r>
      <rPr>
        <sz val="7"/>
        <rFont val="Tahoma"/>
        <charset val="1"/>
      </rPr>
      <t xml:space="preserve"> Totals</t>
    </r>
  </si>
  <si>
    <r>
      <t xml:space="preserve">Division   </t>
    </r>
    <r>
      <rPr>
        <b/>
        <sz val="7"/>
        <rFont val="tahoma"/>
        <charset val="1"/>
      </rPr>
      <t>000 - Admin</t>
    </r>
    <r>
      <rPr>
        <sz val="7"/>
        <rFont val="Tahoma"/>
        <charset val="1"/>
      </rPr>
      <t xml:space="preserve"> Totals</t>
    </r>
  </si>
  <si>
    <r>
      <t xml:space="preserve">Department   </t>
    </r>
    <r>
      <rPr>
        <b/>
        <sz val="7"/>
        <rFont val="tahoma"/>
        <charset val="1"/>
      </rPr>
      <t>23 - Parks and Recreation</t>
    </r>
    <r>
      <rPr>
        <sz val="7"/>
        <rFont val="Tahoma"/>
        <charset val="1"/>
      </rPr>
      <t xml:space="preserve"> Totals</t>
    </r>
  </si>
  <si>
    <r>
      <t>5000 - Salaries and Wages</t>
    </r>
    <r>
      <rPr>
        <sz val="7"/>
        <rFont val="Tahoma"/>
        <charset val="1"/>
      </rPr>
      <t xml:space="preserve"> Totals</t>
    </r>
  </si>
  <si>
    <r>
      <t>5400 - Employee Benefits</t>
    </r>
    <r>
      <rPr>
        <sz val="7"/>
        <rFont val="Tahoma"/>
        <charset val="1"/>
      </rPr>
      <t xml:space="preserve"> Totals</t>
    </r>
  </si>
  <si>
    <r>
      <t>9500 - Capital Outlay</t>
    </r>
    <r>
      <rPr>
        <sz val="7"/>
        <rFont val="Tahoma"/>
        <charset val="1"/>
      </rPr>
      <t xml:space="preserve"> Totals</t>
    </r>
  </si>
  <si>
    <r>
      <t xml:space="preserve">Fund   </t>
    </r>
    <r>
      <rPr>
        <b/>
        <sz val="7"/>
        <rFont val="tahoma"/>
        <charset val="1"/>
      </rPr>
      <t>700 - Capital Fund - General</t>
    </r>
    <r>
      <rPr>
        <sz val="7"/>
        <rFont val="Tahoma"/>
        <charset val="1"/>
      </rPr>
      <t xml:space="preserve"> Totals</t>
    </r>
  </si>
  <si>
    <t>Available Cash</t>
  </si>
  <si>
    <t>Restricted and Assigned Cash</t>
  </si>
  <si>
    <t>Fund   700 - General Cap/Parks Dedicated</t>
  </si>
  <si>
    <t>Department   23 - Parks and Recreation</t>
  </si>
  <si>
    <t>Division   000 - Admin</t>
  </si>
  <si>
    <t>Program   701 - Pennies for Parks</t>
  </si>
  <si>
    <t>4990 - Interfund Transfer Proceeds Totals</t>
  </si>
  <si>
    <t>Program   701 - Pennies for Parks Totals</t>
  </si>
  <si>
    <t>Division   000 - Admin Totals</t>
  </si>
  <si>
    <t>Department   23 - Parks and Recreation Totals</t>
  </si>
  <si>
    <t>5000 - Salaries and Wages Totals</t>
  </si>
  <si>
    <t>5400 - Employee Benefits Totals</t>
  </si>
  <si>
    <t>9500 - Capital Outlay Totals</t>
  </si>
  <si>
    <t>Fund   700 - General Cap/Parks Dedicated Totals</t>
  </si>
  <si>
    <t>Cemetery Depository - Interest only</t>
  </si>
  <si>
    <t>The balances have increased dramatically as a result of the tax payments received on 11/12/2014</t>
  </si>
  <si>
    <t>We opened a separate account to track interest income on the Cemetery Account</t>
  </si>
  <si>
    <t>Contingency - Main Operating</t>
  </si>
  <si>
    <t>The Airport reimbursed the City $1M on November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</si>
</sst>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[$-10409]#,###.00;\(#,###.00\)"/>
    <numFmt numFmtId="166" formatCode="[$-10409]&quot;$&quot;#,##0.00;\(&quot;$&quot;#,##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tahoma"/>
      <charset val="1"/>
    </font>
    <font>
      <sz val="10"/>
      <name val="Arial"/>
      <charset val="1"/>
    </font>
    <font>
      <sz val="11.95"/>
      <name val="tahoma"/>
      <charset val="1"/>
    </font>
    <font>
      <sz val="7"/>
      <name val="Tahoma"/>
      <charset val="1"/>
    </font>
    <font>
      <b/>
      <sz val="7"/>
      <name val="tahoma"/>
      <charset val="1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11"/>
      </top>
      <bottom/>
      <diagonal/>
    </border>
    <border>
      <left/>
      <right/>
      <top style="double">
        <color indexed="1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164" fontId="6" fillId="2" borderId="1" xfId="1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164" fontId="5" fillId="2" borderId="1" xfId="1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37" fontId="6" fillId="2" borderId="1" xfId="0" applyNumberFormat="1" applyFont="1" applyFill="1" applyBorder="1" applyAlignment="1">
      <alignment horizontal="center"/>
    </xf>
    <xf numFmtId="37" fontId="9" fillId="2" borderId="1" xfId="0" applyNumberFormat="1" applyFont="1" applyFill="1" applyBorder="1" applyAlignment="1">
      <alignment horizontal="center"/>
    </xf>
    <xf numFmtId="37" fontId="10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0" fillId="2" borderId="0" xfId="0" applyFill="1" applyBorder="1"/>
    <xf numFmtId="0" fontId="12" fillId="0" borderId="0" xfId="0" applyFont="1"/>
    <xf numFmtId="0" fontId="16" fillId="0" borderId="0" xfId="0" applyFont="1" applyAlignment="1" applyProtection="1">
      <alignment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6" fillId="0" borderId="3" xfId="0" applyFont="1" applyBorder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165" fontId="16" fillId="0" borderId="0" xfId="0" applyNumberFormat="1" applyFont="1" applyAlignment="1" applyProtection="1">
      <alignment horizontal="right" vertical="top" wrapText="1" readingOrder="1"/>
      <protection locked="0"/>
    </xf>
    <xf numFmtId="166" fontId="16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6" fillId="0" borderId="4" xfId="0" applyFont="1" applyBorder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horizontal="right" vertical="top" wrapText="1" readingOrder="1"/>
      <protection locked="0"/>
    </xf>
    <xf numFmtId="0" fontId="17" fillId="0" borderId="0" xfId="0" applyFont="1" applyAlignment="1" applyProtection="1">
      <alignment horizontal="right" vertical="top" wrapText="1" readingOrder="1"/>
      <protection locked="0"/>
    </xf>
    <xf numFmtId="0" fontId="17" fillId="0" borderId="4" xfId="0" applyFont="1" applyBorder="1" applyAlignment="1" applyProtection="1">
      <alignment horizontal="right" vertical="top" wrapText="1" readingOrder="1"/>
      <protection locked="0"/>
    </xf>
    <xf numFmtId="166" fontId="16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17" fillId="0" borderId="5" xfId="0" applyFont="1" applyBorder="1" applyAlignment="1" applyProtection="1">
      <alignment horizontal="right" vertical="top" wrapText="1" readingOrder="1"/>
      <protection locked="0"/>
    </xf>
    <xf numFmtId="164" fontId="5" fillId="2" borderId="6" xfId="1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5" fillId="2" borderId="0" xfId="1" applyNumberFormat="1" applyFont="1" applyFill="1" applyBorder="1"/>
    <xf numFmtId="164" fontId="5" fillId="2" borderId="7" xfId="1" applyNumberFormat="1" applyFont="1" applyFill="1" applyBorder="1"/>
    <xf numFmtId="0" fontId="6" fillId="3" borderId="1" xfId="0" applyFont="1" applyFill="1" applyBorder="1"/>
    <xf numFmtId="164" fontId="6" fillId="3" borderId="8" xfId="1" applyNumberFormat="1" applyFont="1" applyFill="1" applyBorder="1"/>
    <xf numFmtId="4" fontId="0" fillId="0" borderId="0" xfId="0" applyNumberFormat="1"/>
    <xf numFmtId="8" fontId="0" fillId="0" borderId="0" xfId="0" applyNumberFormat="1"/>
    <xf numFmtId="0" fontId="0" fillId="0" borderId="0" xfId="0" applyBorder="1"/>
    <xf numFmtId="164" fontId="6" fillId="2" borderId="0" xfId="1" applyNumberFormat="1" applyFont="1" applyFill="1" applyBorder="1"/>
    <xf numFmtId="0" fontId="18" fillId="0" borderId="0" xfId="0" applyFont="1" applyFill="1" applyBorder="1"/>
    <xf numFmtId="164" fontId="19" fillId="0" borderId="0" xfId="1" applyNumberFormat="1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2" fillId="0" borderId="0" xfId="0" applyFont="1"/>
    <xf numFmtId="165" fontId="16" fillId="0" borderId="0" xfId="0" applyNumberFormat="1" applyFont="1" applyAlignment="1" applyProtection="1">
      <alignment horizontal="right" vertical="top" wrapText="1" readingOrder="1"/>
      <protection locked="0"/>
    </xf>
    <xf numFmtId="166" fontId="16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12" fillId="0" borderId="5" xfId="0" applyFont="1" applyBorder="1" applyAlignment="1" applyProtection="1">
      <alignment vertical="top" wrapText="1"/>
      <protection locked="0"/>
    </xf>
    <xf numFmtId="166" fontId="16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2" fillId="0" borderId="4" xfId="0" applyFont="1" applyBorder="1" applyAlignment="1" applyProtection="1">
      <alignment vertical="top" wrapText="1"/>
      <protection locked="0"/>
    </xf>
    <xf numFmtId="0" fontId="17" fillId="0" borderId="0" xfId="0" applyFont="1" applyAlignment="1" applyProtection="1">
      <alignment horizontal="right" vertical="top" wrapText="1" readingOrder="1"/>
      <protection locked="0"/>
    </xf>
    <xf numFmtId="0" fontId="16" fillId="0" borderId="0" xfId="0" applyFont="1" applyAlignment="1" applyProtection="1">
      <alignment vertical="top" wrapText="1" readingOrder="1"/>
      <protection locked="0"/>
    </xf>
    <xf numFmtId="0" fontId="17" fillId="0" borderId="0" xfId="0" applyFont="1" applyAlignment="1" applyProtection="1">
      <alignment vertical="top" wrapText="1" readingOrder="1"/>
      <protection locked="0"/>
    </xf>
    <xf numFmtId="0" fontId="13" fillId="0" borderId="0" xfId="0" applyFont="1" applyAlignment="1" applyProtection="1">
      <alignment horizontal="right" vertical="top" wrapText="1" readingOrder="1"/>
      <protection locked="0"/>
    </xf>
    <xf numFmtId="0" fontId="16" fillId="0" borderId="3" xfId="0" applyFont="1" applyBorder="1" applyAlignment="1" applyProtection="1">
      <alignment vertical="top" wrapText="1" readingOrder="1"/>
      <protection locked="0"/>
    </xf>
    <xf numFmtId="0" fontId="12" fillId="0" borderId="3" xfId="0" applyFont="1" applyBorder="1" applyAlignment="1" applyProtection="1">
      <alignment vertical="top" wrapText="1"/>
      <protection locked="0"/>
    </xf>
    <xf numFmtId="0" fontId="16" fillId="0" borderId="3" xfId="0" applyFont="1" applyBorder="1" applyAlignment="1" applyProtection="1">
      <alignment horizontal="right" vertical="top" wrapText="1" readingOrder="1"/>
      <protection locked="0"/>
    </xf>
    <xf numFmtId="0" fontId="2" fillId="0" borderId="0" xfId="0" applyFont="1"/>
    <xf numFmtId="0" fontId="2" fillId="0" borderId="0" xfId="0" applyFont="1" applyBorder="1"/>
    <xf numFmtId="0" fontId="20" fillId="0" borderId="0" xfId="0" applyFont="1" applyFill="1" applyBorder="1"/>
    <xf numFmtId="164" fontId="20" fillId="0" borderId="0" xfId="0" applyNumberFormat="1" applyFont="1" applyFill="1" applyBorder="1"/>
    <xf numFmtId="164" fontId="21" fillId="0" borderId="0" xfId="1" applyNumberFormat="1" applyFont="1" applyFill="1" applyBorder="1"/>
    <xf numFmtId="0" fontId="2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9</xdr:col>
      <xdr:colOff>85725</xdr:colOff>
      <xdr:row>1</xdr:row>
      <xdr:rowOff>0</xdr:rowOff>
    </xdr:to>
    <xdr:pic>
      <xdr:nvPicPr>
        <xdr:cNvPr id="2" name="Picture 0" descr="fc49936addef4099a71dff872c160d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topLeftCell="A55" workbookViewId="0">
      <selection activeCell="C68" sqref="C68"/>
    </sheetView>
  </sheetViews>
  <sheetFormatPr defaultRowHeight="15" x14ac:dyDescent="0.25"/>
  <cols>
    <col min="1" max="1" width="10.85546875" customWidth="1"/>
    <col min="2" max="2" width="20.5703125" customWidth="1"/>
    <col min="3" max="3" width="19.42578125" customWidth="1"/>
    <col min="4" max="4" width="21" customWidth="1"/>
    <col min="5" max="5" width="49.28515625" customWidth="1"/>
    <col min="6" max="6" width="28.7109375" customWidth="1"/>
    <col min="7" max="9" width="25.140625" customWidth="1"/>
    <col min="10" max="10" width="12.28515625" style="67" bestFit="1" customWidth="1"/>
    <col min="11" max="11" width="12.28515625" bestFit="1" customWidth="1"/>
  </cols>
  <sheetData>
    <row r="1" spans="1:11" ht="31.5" x14ac:dyDescent="0.5">
      <c r="A1" s="49" t="s">
        <v>0</v>
      </c>
      <c r="B1" s="49"/>
      <c r="C1" s="49"/>
      <c r="D1" s="49"/>
      <c r="E1" s="49"/>
      <c r="F1" s="49"/>
      <c r="G1" s="49"/>
      <c r="H1" s="5"/>
      <c r="I1" s="5"/>
    </row>
    <row r="2" spans="1:11" ht="23.25" x14ac:dyDescent="0.35">
      <c r="A2" s="50" t="s">
        <v>1</v>
      </c>
      <c r="B2" s="50"/>
      <c r="C2" s="50"/>
      <c r="D2" s="50"/>
      <c r="E2" s="50"/>
      <c r="F2" s="2" t="s">
        <v>1</v>
      </c>
      <c r="G2" s="2"/>
      <c r="H2" s="2"/>
      <c r="I2" s="2"/>
    </row>
    <row r="3" spans="1:11" ht="18.75" x14ac:dyDescent="0.3">
      <c r="A3" s="3"/>
      <c r="B3" s="4"/>
      <c r="C3" s="4"/>
      <c r="D3" s="4"/>
      <c r="E3" s="3"/>
      <c r="F3" s="5" t="s">
        <v>2</v>
      </c>
      <c r="G3" s="5">
        <v>41899</v>
      </c>
      <c r="H3" s="5">
        <v>41929</v>
      </c>
      <c r="I3" s="5">
        <v>41963</v>
      </c>
    </row>
    <row r="4" spans="1:11" ht="18.75" x14ac:dyDescent="0.3">
      <c r="A4" s="6" t="s">
        <v>3</v>
      </c>
      <c r="B4" s="7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8" t="s">
        <v>8</v>
      </c>
      <c r="H4" s="8" t="s">
        <v>8</v>
      </c>
      <c r="I4" s="8" t="s">
        <v>8</v>
      </c>
      <c r="J4" s="68"/>
      <c r="K4" s="46"/>
    </row>
    <row r="5" spans="1:11" ht="18.75" x14ac:dyDescent="0.3">
      <c r="A5" s="9">
        <v>101</v>
      </c>
      <c r="B5" s="10"/>
      <c r="C5" s="10" t="s">
        <v>9</v>
      </c>
      <c r="D5" s="10" t="s">
        <v>10</v>
      </c>
      <c r="E5" s="11" t="s">
        <v>11</v>
      </c>
      <c r="F5" s="12">
        <f>2350741.07+980612.75-1703544</f>
        <v>1627809.8199999998</v>
      </c>
      <c r="G5" s="12">
        <f>1164013.35+244134-209281-68209-254796+89319+21491.4</f>
        <v>986671.75000000012</v>
      </c>
      <c r="H5" s="12">
        <f>187369.6+1399690.13+151970+183093+3973-70333</f>
        <v>1855762.73</v>
      </c>
      <c r="I5" s="12">
        <f>4973075.24+7064284.56-556541-243359-9251-594428</f>
        <v>10633780.800000001</v>
      </c>
      <c r="J5" s="68" t="s">
        <v>113</v>
      </c>
      <c r="K5" s="45"/>
    </row>
    <row r="6" spans="1:11" ht="19.5" thickBot="1" x14ac:dyDescent="0.35">
      <c r="A6" s="9" t="s">
        <v>12</v>
      </c>
      <c r="B6" s="10" t="s">
        <v>13</v>
      </c>
      <c r="C6" s="10" t="s">
        <v>9</v>
      </c>
      <c r="D6" s="10" t="s">
        <v>14</v>
      </c>
      <c r="E6" s="11" t="s">
        <v>15</v>
      </c>
      <c r="F6" s="40">
        <v>5927123</v>
      </c>
      <c r="G6" s="40">
        <v>5927122.5</v>
      </c>
      <c r="H6" s="40">
        <v>2927122.5</v>
      </c>
      <c r="I6" s="40">
        <v>8927122.5</v>
      </c>
      <c r="J6" s="68" t="s">
        <v>113</v>
      </c>
      <c r="K6" s="45"/>
    </row>
    <row r="7" spans="1:11" ht="19.5" thickBot="1" x14ac:dyDescent="0.35">
      <c r="A7" s="9"/>
      <c r="B7" s="10"/>
      <c r="C7" s="10"/>
      <c r="D7" s="10"/>
      <c r="E7" s="41" t="s">
        <v>180</v>
      </c>
      <c r="F7" s="42">
        <f>SUM(F5:F6)</f>
        <v>7554932.8200000003</v>
      </c>
      <c r="G7" s="42">
        <f t="shared" ref="G7:I7" si="0">SUM(G5:G6)</f>
        <v>6913794.25</v>
      </c>
      <c r="H7" s="42">
        <f t="shared" si="0"/>
        <v>4782885.2300000004</v>
      </c>
      <c r="I7" s="42">
        <f t="shared" si="0"/>
        <v>19560903.300000001</v>
      </c>
      <c r="J7" s="68"/>
      <c r="K7" s="45"/>
    </row>
    <row r="8" spans="1:11" ht="19.5" thickTop="1" x14ac:dyDescent="0.3">
      <c r="A8" s="9"/>
      <c r="B8" s="10"/>
      <c r="C8" s="10"/>
      <c r="D8" s="10"/>
      <c r="E8" s="11"/>
      <c r="F8" s="36"/>
      <c r="G8" s="36"/>
      <c r="H8" s="36"/>
      <c r="I8" s="36"/>
      <c r="J8" s="68"/>
      <c r="K8" s="45"/>
    </row>
    <row r="9" spans="1:11" ht="18.75" x14ac:dyDescent="0.3">
      <c r="A9" s="9" t="s">
        <v>16</v>
      </c>
      <c r="B9" s="10" t="s">
        <v>17</v>
      </c>
      <c r="C9" s="10" t="s">
        <v>16</v>
      </c>
      <c r="D9" s="10" t="s">
        <v>14</v>
      </c>
      <c r="E9" s="11" t="s">
        <v>18</v>
      </c>
      <c r="F9" s="12">
        <v>1662921.62</v>
      </c>
      <c r="G9" s="12">
        <f>1662922-244134</f>
        <v>1418788</v>
      </c>
      <c r="H9" s="12">
        <v>1510952</v>
      </c>
      <c r="I9" s="12">
        <v>2067493.24</v>
      </c>
      <c r="J9" s="69"/>
      <c r="K9" s="48"/>
    </row>
    <row r="10" spans="1:11" ht="18.75" x14ac:dyDescent="0.3">
      <c r="A10" s="9" t="s">
        <v>19</v>
      </c>
      <c r="B10" s="10" t="s">
        <v>20</v>
      </c>
      <c r="C10" s="10" t="s">
        <v>21</v>
      </c>
      <c r="D10" s="10" t="s">
        <v>10</v>
      </c>
      <c r="E10" s="11" t="s">
        <v>22</v>
      </c>
      <c r="F10" s="12">
        <v>1916828.34</v>
      </c>
      <c r="G10" s="12">
        <v>1725538.5</v>
      </c>
      <c r="H10" s="12">
        <v>1646181</v>
      </c>
      <c r="I10" s="12">
        <v>1774027.22</v>
      </c>
      <c r="J10" s="69"/>
      <c r="K10" s="47"/>
    </row>
    <row r="11" spans="1:11" ht="18.75" x14ac:dyDescent="0.3">
      <c r="A11" s="9" t="s">
        <v>23</v>
      </c>
      <c r="B11" s="10" t="s">
        <v>24</v>
      </c>
      <c r="C11" s="10" t="s">
        <v>25</v>
      </c>
      <c r="D11" s="10" t="s">
        <v>10</v>
      </c>
      <c r="E11" s="11" t="s">
        <v>26</v>
      </c>
      <c r="F11" s="12">
        <v>1200803.6100000001</v>
      </c>
      <c r="G11" s="12">
        <v>408578.91</v>
      </c>
      <c r="H11" s="12">
        <v>520352.32</v>
      </c>
      <c r="I11" s="12">
        <v>606250.18999999994</v>
      </c>
      <c r="J11" s="69"/>
      <c r="K11" s="47"/>
    </row>
    <row r="12" spans="1:11" ht="18.75" x14ac:dyDescent="0.3">
      <c r="A12" s="9" t="s">
        <v>27</v>
      </c>
      <c r="B12" s="10" t="s">
        <v>28</v>
      </c>
      <c r="C12" s="10" t="s">
        <v>29</v>
      </c>
      <c r="D12" s="10" t="s">
        <v>14</v>
      </c>
      <c r="E12" s="11" t="s">
        <v>30</v>
      </c>
      <c r="F12" s="12">
        <v>5000</v>
      </c>
      <c r="G12" s="12">
        <v>5000</v>
      </c>
      <c r="H12" s="12">
        <v>5000</v>
      </c>
      <c r="I12" s="12">
        <v>5000</v>
      </c>
      <c r="J12" s="69"/>
      <c r="K12" s="47"/>
    </row>
    <row r="13" spans="1:11" ht="18.75" x14ac:dyDescent="0.3">
      <c r="A13" s="9">
        <v>235</v>
      </c>
      <c r="B13" s="10" t="s">
        <v>17</v>
      </c>
      <c r="C13" s="10" t="s">
        <v>31</v>
      </c>
      <c r="D13" s="10" t="s">
        <v>14</v>
      </c>
      <c r="E13" s="11" t="s">
        <v>32</v>
      </c>
      <c r="F13" s="12">
        <v>1113753</v>
      </c>
      <c r="G13" s="12">
        <f>1113753+209281</f>
        <v>1323034</v>
      </c>
      <c r="H13" s="12">
        <v>1878226</v>
      </c>
      <c r="I13" s="12">
        <v>1357111.8</v>
      </c>
      <c r="J13" s="69"/>
      <c r="K13" s="48"/>
    </row>
    <row r="14" spans="1:11" ht="18.75" x14ac:dyDescent="0.3">
      <c r="A14" s="9">
        <v>700</v>
      </c>
      <c r="B14" s="10" t="s">
        <v>33</v>
      </c>
      <c r="C14" s="10" t="s">
        <v>34</v>
      </c>
      <c r="D14" s="10" t="s">
        <v>14</v>
      </c>
      <c r="E14" s="11" t="s">
        <v>35</v>
      </c>
      <c r="F14" s="12">
        <f>546129+21005</f>
        <v>567134</v>
      </c>
      <c r="G14" s="12">
        <v>546129</v>
      </c>
      <c r="H14" s="12">
        <v>546129</v>
      </c>
      <c r="I14" s="12">
        <v>546129</v>
      </c>
      <c r="J14" s="69"/>
      <c r="K14" s="47"/>
    </row>
    <row r="15" spans="1:11" ht="18.75" x14ac:dyDescent="0.3">
      <c r="A15" s="9">
        <v>201</v>
      </c>
      <c r="B15" s="10" t="s">
        <v>36</v>
      </c>
      <c r="C15" s="10" t="s">
        <v>37</v>
      </c>
      <c r="D15" s="10" t="s">
        <v>14</v>
      </c>
      <c r="E15" s="11" t="s">
        <v>38</v>
      </c>
      <c r="F15" s="12">
        <v>678411.82</v>
      </c>
      <c r="G15" s="12">
        <v>746621.08</v>
      </c>
      <c r="H15" s="12">
        <v>748745</v>
      </c>
      <c r="I15" s="12">
        <v>757995.97</v>
      </c>
      <c r="J15" s="70"/>
      <c r="K15" s="48"/>
    </row>
    <row r="16" spans="1:11" ht="18.75" x14ac:dyDescent="0.3">
      <c r="A16" s="9">
        <v>700</v>
      </c>
      <c r="B16" s="10" t="s">
        <v>39</v>
      </c>
      <c r="C16" s="10" t="s">
        <v>34</v>
      </c>
      <c r="D16" s="10" t="s">
        <v>10</v>
      </c>
      <c r="E16" s="11" t="s">
        <v>40</v>
      </c>
      <c r="F16" s="12">
        <v>462273</v>
      </c>
      <c r="G16" s="12">
        <f>208319+254018.64-21491.4</f>
        <v>440846.24</v>
      </c>
      <c r="H16" s="12">
        <v>458395.96</v>
      </c>
      <c r="I16" s="12">
        <v>443655.98</v>
      </c>
      <c r="J16" s="69"/>
      <c r="K16" s="48"/>
    </row>
    <row r="17" spans="1:11" ht="18.75" x14ac:dyDescent="0.3">
      <c r="A17" s="9" t="s">
        <v>41</v>
      </c>
      <c r="B17" s="10" t="s">
        <v>42</v>
      </c>
      <c r="C17" s="10" t="s">
        <v>9</v>
      </c>
      <c r="D17" s="10" t="s">
        <v>10</v>
      </c>
      <c r="E17" s="11" t="s">
        <v>43</v>
      </c>
      <c r="F17" s="12">
        <v>265887</v>
      </c>
      <c r="G17" s="12">
        <v>520683</v>
      </c>
      <c r="H17" s="12">
        <v>82794</v>
      </c>
      <c r="I17" s="12">
        <v>77041.88</v>
      </c>
      <c r="J17" s="71" t="s">
        <v>1</v>
      </c>
      <c r="K17" s="48"/>
    </row>
    <row r="18" spans="1:11" ht="18.75" x14ac:dyDescent="0.3">
      <c r="A18" s="9" t="s">
        <v>44</v>
      </c>
      <c r="B18" s="10" t="s">
        <v>45</v>
      </c>
      <c r="C18" s="10" t="s">
        <v>46</v>
      </c>
      <c r="D18" s="10" t="s">
        <v>14</v>
      </c>
      <c r="E18" s="11" t="s">
        <v>47</v>
      </c>
      <c r="F18" s="12">
        <f>1540.04+19291.77+48713.63+19838.19+61818.25+53.03+112958.47</f>
        <v>264213.38</v>
      </c>
      <c r="G18" s="12">
        <f>4619.93+19292.43+48713.63+40373.43+61820.35+81726.48+894.19</f>
        <v>257440.44</v>
      </c>
      <c r="H18" s="12">
        <f>70+1000+1667.03+6159.92+19292.74+48713.63+430+61821.36+2090930+1143.05+81727.82</f>
        <v>2312955.5499999998</v>
      </c>
      <c r="I18" s="12">
        <v>2352065.48</v>
      </c>
      <c r="J18" s="69"/>
      <c r="K18" s="47"/>
    </row>
    <row r="19" spans="1:11" ht="18.75" x14ac:dyDescent="0.3">
      <c r="A19" s="9" t="s">
        <v>23</v>
      </c>
      <c r="B19" s="10" t="s">
        <v>48</v>
      </c>
      <c r="C19" s="10" t="s">
        <v>25</v>
      </c>
      <c r="D19" s="10" t="s">
        <v>10</v>
      </c>
      <c r="E19" s="11" t="s">
        <v>49</v>
      </c>
      <c r="F19" s="12">
        <v>3155414.32</v>
      </c>
      <c r="G19" s="12">
        <v>3283874.14</v>
      </c>
      <c r="H19" s="12">
        <v>3284279</v>
      </c>
      <c r="I19" s="12">
        <v>3284697.41</v>
      </c>
      <c r="J19" s="69"/>
      <c r="K19" s="47"/>
    </row>
    <row r="20" spans="1:11" ht="18.75" x14ac:dyDescent="0.3">
      <c r="A20" s="9" t="s">
        <v>23</v>
      </c>
      <c r="B20" s="10" t="s">
        <v>50</v>
      </c>
      <c r="C20" s="10" t="s">
        <v>25</v>
      </c>
      <c r="D20" s="10" t="s">
        <v>10</v>
      </c>
      <c r="E20" s="11" t="s">
        <v>51</v>
      </c>
      <c r="F20" s="12">
        <v>3797792.15</v>
      </c>
      <c r="G20" s="12">
        <v>1535435.92</v>
      </c>
      <c r="H20" s="12">
        <v>1807203.35</v>
      </c>
      <c r="I20" s="12">
        <v>2079016</v>
      </c>
    </row>
    <row r="21" spans="1:11" ht="18.75" x14ac:dyDescent="0.3">
      <c r="A21" s="9">
        <v>400</v>
      </c>
      <c r="B21" s="10" t="s">
        <v>52</v>
      </c>
      <c r="C21" s="10" t="s">
        <v>25</v>
      </c>
      <c r="D21" s="10" t="s">
        <v>10</v>
      </c>
      <c r="E21" s="11" t="s">
        <v>53</v>
      </c>
      <c r="F21" s="12">
        <v>1276039.74</v>
      </c>
      <c r="G21" s="12">
        <v>1713073.38</v>
      </c>
      <c r="H21" s="12">
        <v>1486778</v>
      </c>
      <c r="I21" s="12">
        <v>1667977.44</v>
      </c>
    </row>
    <row r="22" spans="1:11" ht="18.75" x14ac:dyDescent="0.3">
      <c r="A22" s="9" t="s">
        <v>23</v>
      </c>
      <c r="B22" s="10" t="s">
        <v>54</v>
      </c>
      <c r="C22" s="10" t="s">
        <v>25</v>
      </c>
      <c r="D22" s="10" t="s">
        <v>10</v>
      </c>
      <c r="E22" s="11" t="s">
        <v>55</v>
      </c>
      <c r="F22" s="12">
        <v>486046</v>
      </c>
      <c r="G22" s="12">
        <v>486170.32</v>
      </c>
      <c r="H22" s="12">
        <v>486230</v>
      </c>
      <c r="I22" s="12">
        <v>486292.2</v>
      </c>
    </row>
    <row r="23" spans="1:11" ht="18.75" x14ac:dyDescent="0.3">
      <c r="A23" s="9">
        <v>400</v>
      </c>
      <c r="B23" s="10" t="s">
        <v>56</v>
      </c>
      <c r="C23" s="10" t="s">
        <v>25</v>
      </c>
      <c r="D23" s="10" t="s">
        <v>14</v>
      </c>
      <c r="E23" s="11" t="s">
        <v>57</v>
      </c>
      <c r="F23" s="12">
        <v>1153628.05</v>
      </c>
      <c r="G23" s="12">
        <v>1425562</v>
      </c>
      <c r="H23" s="12">
        <v>1550338</v>
      </c>
      <c r="I23" s="12">
        <v>1732202</v>
      </c>
    </row>
    <row r="24" spans="1:11" ht="18.75" x14ac:dyDescent="0.3">
      <c r="A24" s="9"/>
      <c r="B24" s="10"/>
      <c r="C24" s="10" t="s">
        <v>25</v>
      </c>
      <c r="D24" s="10" t="s">
        <v>14</v>
      </c>
      <c r="E24" s="11" t="s">
        <v>58</v>
      </c>
      <c r="F24" s="12">
        <v>0</v>
      </c>
      <c r="G24" s="12">
        <v>45893.760000000002</v>
      </c>
      <c r="H24" s="12">
        <v>87190.62</v>
      </c>
      <c r="I24" s="12">
        <v>96852.98</v>
      </c>
    </row>
    <row r="25" spans="1:11" ht="18.75" x14ac:dyDescent="0.3">
      <c r="A25" s="9" t="s">
        <v>23</v>
      </c>
      <c r="B25" s="10" t="s">
        <v>59</v>
      </c>
      <c r="C25" s="10" t="s">
        <v>25</v>
      </c>
      <c r="D25" s="10" t="s">
        <v>60</v>
      </c>
      <c r="E25" s="11" t="s">
        <v>61</v>
      </c>
      <c r="F25" s="12">
        <v>1608047</v>
      </c>
      <c r="G25" s="12">
        <v>1608047</v>
      </c>
      <c r="H25" s="12">
        <v>1608047</v>
      </c>
      <c r="I25" s="12">
        <v>1608047</v>
      </c>
    </row>
    <row r="26" spans="1:11" ht="18.75" x14ac:dyDescent="0.3">
      <c r="A26" s="9" t="s">
        <v>23</v>
      </c>
      <c r="B26" s="10" t="s">
        <v>62</v>
      </c>
      <c r="C26" s="10" t="s">
        <v>25</v>
      </c>
      <c r="D26" s="10" t="s">
        <v>60</v>
      </c>
      <c r="E26" s="11" t="s">
        <v>63</v>
      </c>
      <c r="F26" s="12">
        <v>639488</v>
      </c>
      <c r="G26" s="12">
        <v>639488</v>
      </c>
      <c r="H26" s="12">
        <v>639488</v>
      </c>
      <c r="I26" s="12">
        <v>639488</v>
      </c>
    </row>
    <row r="27" spans="1:11" ht="18.75" x14ac:dyDescent="0.3">
      <c r="A27" s="9" t="s">
        <v>23</v>
      </c>
      <c r="B27" s="10" t="s">
        <v>64</v>
      </c>
      <c r="C27" s="10" t="s">
        <v>25</v>
      </c>
      <c r="D27" s="10" t="s">
        <v>60</v>
      </c>
      <c r="E27" s="11" t="s">
        <v>65</v>
      </c>
      <c r="F27" s="12">
        <v>7164</v>
      </c>
      <c r="G27" s="12">
        <v>7164</v>
      </c>
      <c r="H27" s="12">
        <v>7164</v>
      </c>
      <c r="I27" s="12">
        <v>7164</v>
      </c>
    </row>
    <row r="28" spans="1:11" ht="18.75" x14ac:dyDescent="0.3">
      <c r="A28" s="9" t="s">
        <v>23</v>
      </c>
      <c r="B28" s="10" t="s">
        <v>66</v>
      </c>
      <c r="C28" s="10" t="s">
        <v>25</v>
      </c>
      <c r="D28" s="10" t="s">
        <v>60</v>
      </c>
      <c r="E28" s="11" t="s">
        <v>67</v>
      </c>
      <c r="F28" s="12">
        <v>1360</v>
      </c>
      <c r="G28" s="12">
        <v>1360</v>
      </c>
      <c r="H28" s="12">
        <v>1360</v>
      </c>
      <c r="I28" s="12">
        <v>1360</v>
      </c>
    </row>
    <row r="29" spans="1:11" ht="18.75" x14ac:dyDescent="0.3">
      <c r="A29" s="9" t="s">
        <v>23</v>
      </c>
      <c r="B29" s="10" t="s">
        <v>68</v>
      </c>
      <c r="C29" s="10" t="s">
        <v>25</v>
      </c>
      <c r="D29" s="10" t="s">
        <v>60</v>
      </c>
      <c r="E29" s="11" t="s">
        <v>69</v>
      </c>
      <c r="F29" s="12">
        <v>5447</v>
      </c>
      <c r="G29" s="12">
        <v>5447</v>
      </c>
      <c r="H29" s="12">
        <v>5447</v>
      </c>
      <c r="I29" s="12">
        <v>5447</v>
      </c>
    </row>
    <row r="30" spans="1:11" ht="18.75" x14ac:dyDescent="0.3">
      <c r="A30" s="9" t="s">
        <v>23</v>
      </c>
      <c r="B30" s="10" t="s">
        <v>70</v>
      </c>
      <c r="C30" s="10" t="s">
        <v>25</v>
      </c>
      <c r="D30" s="10" t="s">
        <v>10</v>
      </c>
      <c r="E30" s="11" t="s">
        <v>71</v>
      </c>
      <c r="F30" s="12">
        <v>215440.94</v>
      </c>
      <c r="G30" s="12">
        <v>215495.84</v>
      </c>
      <c r="H30" s="12">
        <v>215522</v>
      </c>
      <c r="I30" s="12">
        <v>215549.87</v>
      </c>
    </row>
    <row r="31" spans="1:11" ht="18.75" x14ac:dyDescent="0.3">
      <c r="A31" s="9">
        <v>600</v>
      </c>
      <c r="B31" s="10" t="s">
        <v>72</v>
      </c>
      <c r="C31" s="10" t="s">
        <v>73</v>
      </c>
      <c r="D31" s="10" t="s">
        <v>14</v>
      </c>
      <c r="E31" s="11" t="s">
        <v>74</v>
      </c>
      <c r="F31" s="12">
        <v>7070</v>
      </c>
      <c r="G31" s="12">
        <v>7010.79</v>
      </c>
      <c r="H31" s="12">
        <v>7000.9</v>
      </c>
      <c r="I31" s="12">
        <v>7001</v>
      </c>
    </row>
    <row r="32" spans="1:11" ht="18.75" x14ac:dyDescent="0.3">
      <c r="A32" s="9">
        <v>603</v>
      </c>
      <c r="B32" s="10" t="s">
        <v>75</v>
      </c>
      <c r="C32" s="10" t="s">
        <v>73</v>
      </c>
      <c r="D32" s="10" t="s">
        <v>14</v>
      </c>
      <c r="E32" s="11" t="s">
        <v>76</v>
      </c>
      <c r="F32" s="12">
        <v>143555</v>
      </c>
      <c r="G32" s="12">
        <f>223975.1-89319</f>
        <v>134656.1</v>
      </c>
      <c r="H32" s="12">
        <v>223975</v>
      </c>
      <c r="I32" s="12">
        <v>223975.1</v>
      </c>
    </row>
    <row r="33" spans="1:10" ht="18.75" x14ac:dyDescent="0.3">
      <c r="A33" s="9">
        <v>605</v>
      </c>
      <c r="B33" s="10" t="s">
        <v>77</v>
      </c>
      <c r="C33" s="10" t="s">
        <v>73</v>
      </c>
      <c r="D33" s="10" t="s">
        <v>10</v>
      </c>
      <c r="E33" s="11" t="s">
        <v>78</v>
      </c>
      <c r="F33" s="12">
        <v>107</v>
      </c>
      <c r="G33" s="12">
        <v>107</v>
      </c>
      <c r="H33" s="12">
        <v>107</v>
      </c>
      <c r="I33" s="12">
        <v>107</v>
      </c>
    </row>
    <row r="34" spans="1:10" ht="18.75" x14ac:dyDescent="0.3">
      <c r="A34" s="9" t="s">
        <v>79</v>
      </c>
      <c r="B34" s="10" t="s">
        <v>80</v>
      </c>
      <c r="C34" s="10" t="s">
        <v>81</v>
      </c>
      <c r="D34" s="10" t="s">
        <v>14</v>
      </c>
      <c r="E34" s="11" t="s">
        <v>82</v>
      </c>
      <c r="F34" s="12">
        <v>27070</v>
      </c>
      <c r="G34" s="12">
        <v>27070</v>
      </c>
      <c r="H34" s="12">
        <v>27070</v>
      </c>
      <c r="I34" s="12">
        <v>27070</v>
      </c>
    </row>
    <row r="35" spans="1:10" ht="18.75" x14ac:dyDescent="0.3">
      <c r="A35" s="9">
        <v>101</v>
      </c>
      <c r="B35" s="10" t="s">
        <v>83</v>
      </c>
      <c r="C35" s="10" t="s">
        <v>9</v>
      </c>
      <c r="D35" s="10" t="s">
        <v>14</v>
      </c>
      <c r="E35" s="11" t="s">
        <v>84</v>
      </c>
      <c r="F35" s="12">
        <v>600000</v>
      </c>
      <c r="G35" s="12">
        <v>600000</v>
      </c>
      <c r="H35" s="12">
        <v>600000</v>
      </c>
      <c r="I35" s="12">
        <v>600000</v>
      </c>
    </row>
    <row r="36" spans="1:10" ht="18.75" x14ac:dyDescent="0.3">
      <c r="A36" s="9" t="s">
        <v>85</v>
      </c>
      <c r="B36" s="10" t="s">
        <v>86</v>
      </c>
      <c r="C36" s="10" t="s">
        <v>34</v>
      </c>
      <c r="D36" s="10" t="s">
        <v>10</v>
      </c>
      <c r="E36" s="11" t="s">
        <v>87</v>
      </c>
      <c r="F36" s="12">
        <v>140855.5</v>
      </c>
      <c r="G36" s="12">
        <v>140856</v>
      </c>
      <c r="H36" s="12">
        <v>140856</v>
      </c>
      <c r="I36" s="12">
        <v>140856</v>
      </c>
    </row>
    <row r="37" spans="1:10" ht="18.75" x14ac:dyDescent="0.3">
      <c r="A37" s="9" t="s">
        <v>12</v>
      </c>
      <c r="B37" s="10" t="s">
        <v>88</v>
      </c>
      <c r="C37" s="10" t="s">
        <v>9</v>
      </c>
      <c r="D37" s="10" t="s">
        <v>10</v>
      </c>
      <c r="E37" s="11" t="s">
        <v>89</v>
      </c>
      <c r="F37" s="12">
        <v>6686</v>
      </c>
      <c r="G37" s="12">
        <v>6686</v>
      </c>
      <c r="H37" s="12">
        <v>6686</v>
      </c>
      <c r="I37" s="12">
        <v>6686</v>
      </c>
    </row>
    <row r="38" spans="1:10" ht="18.75" x14ac:dyDescent="0.3">
      <c r="A38" s="9" t="s">
        <v>12</v>
      </c>
      <c r="B38" s="10" t="s">
        <v>90</v>
      </c>
      <c r="C38" s="10" t="s">
        <v>9</v>
      </c>
      <c r="D38" s="10" t="s">
        <v>10</v>
      </c>
      <c r="E38" s="11" t="s">
        <v>197</v>
      </c>
      <c r="F38" s="12">
        <v>26444.86</v>
      </c>
      <c r="G38" s="12">
        <v>27394.78</v>
      </c>
      <c r="H38" s="12">
        <v>27395</v>
      </c>
      <c r="I38" s="12">
        <v>27398.44</v>
      </c>
    </row>
    <row r="39" spans="1:10" ht="18.75" x14ac:dyDescent="0.3">
      <c r="A39" s="9" t="s">
        <v>12</v>
      </c>
      <c r="B39" s="10" t="s">
        <v>91</v>
      </c>
      <c r="C39" s="10" t="s">
        <v>9</v>
      </c>
      <c r="D39" s="10" t="s">
        <v>10</v>
      </c>
      <c r="E39" s="11" t="s">
        <v>92</v>
      </c>
      <c r="F39" s="12">
        <v>13555.45</v>
      </c>
      <c r="G39" s="12">
        <v>13557.29</v>
      </c>
      <c r="H39" s="12">
        <v>13557</v>
      </c>
      <c r="I39" s="12">
        <v>13559.1</v>
      </c>
    </row>
    <row r="40" spans="1:10" ht="18.75" x14ac:dyDescent="0.3">
      <c r="A40" s="9">
        <v>101</v>
      </c>
      <c r="B40" s="10" t="s">
        <v>93</v>
      </c>
      <c r="C40" s="10" t="s">
        <v>81</v>
      </c>
      <c r="D40" s="10" t="s">
        <v>94</v>
      </c>
      <c r="E40" s="11" t="s">
        <v>95</v>
      </c>
      <c r="F40" s="12">
        <v>1058516</v>
      </c>
      <c r="G40" s="12">
        <v>1058964.8899999999</v>
      </c>
      <c r="H40" s="12">
        <v>1058965</v>
      </c>
      <c r="I40" s="12">
        <v>1058965</v>
      </c>
    </row>
    <row r="41" spans="1:10" ht="18.75" x14ac:dyDescent="0.3">
      <c r="A41" s="9"/>
      <c r="B41" s="10"/>
      <c r="C41" s="10" t="s">
        <v>81</v>
      </c>
      <c r="D41" s="10" t="s">
        <v>14</v>
      </c>
      <c r="E41" s="11" t="s">
        <v>194</v>
      </c>
      <c r="F41" s="12"/>
      <c r="G41" s="12"/>
      <c r="H41" s="12"/>
      <c r="I41" s="12">
        <v>133818.60999999999</v>
      </c>
      <c r="J41" s="67" t="s">
        <v>121</v>
      </c>
    </row>
    <row r="42" spans="1:10" ht="18.75" x14ac:dyDescent="0.3">
      <c r="A42" s="9">
        <v>503</v>
      </c>
      <c r="B42" s="10" t="s">
        <v>96</v>
      </c>
      <c r="C42" s="10" t="s">
        <v>81</v>
      </c>
      <c r="D42" s="10" t="s">
        <v>14</v>
      </c>
      <c r="E42" s="11" t="s">
        <v>97</v>
      </c>
      <c r="F42" s="12">
        <v>1811.02</v>
      </c>
      <c r="G42" s="12">
        <v>1811.08</v>
      </c>
      <c r="H42" s="12">
        <v>1811</v>
      </c>
      <c r="I42" s="12">
        <v>1811.14</v>
      </c>
    </row>
    <row r="43" spans="1:10" ht="18.75" x14ac:dyDescent="0.3">
      <c r="A43" s="9">
        <v>504</v>
      </c>
      <c r="B43" s="10" t="s">
        <v>98</v>
      </c>
      <c r="C43" s="10" t="s">
        <v>81</v>
      </c>
      <c r="D43" s="10" t="s">
        <v>14</v>
      </c>
      <c r="E43" s="11" t="s">
        <v>99</v>
      </c>
      <c r="F43" s="12">
        <v>1619.49</v>
      </c>
      <c r="G43" s="12">
        <v>1619.55</v>
      </c>
      <c r="H43" s="12">
        <v>1620</v>
      </c>
      <c r="I43" s="12">
        <v>1619.2</v>
      </c>
    </row>
    <row r="44" spans="1:10" ht="18.75" x14ac:dyDescent="0.3">
      <c r="A44" s="9">
        <v>505</v>
      </c>
      <c r="B44" s="10" t="s">
        <v>100</v>
      </c>
      <c r="C44" s="10" t="s">
        <v>81</v>
      </c>
      <c r="D44" s="10" t="s">
        <v>14</v>
      </c>
      <c r="E44" s="11" t="s">
        <v>101</v>
      </c>
      <c r="F44" s="12">
        <v>11239.89</v>
      </c>
      <c r="G44" s="12">
        <v>11240.28</v>
      </c>
      <c r="H44" s="12">
        <v>11240</v>
      </c>
      <c r="I44" s="12">
        <v>11240.65</v>
      </c>
    </row>
    <row r="45" spans="1:10" ht="18.75" x14ac:dyDescent="0.3">
      <c r="A45" s="9">
        <v>506</v>
      </c>
      <c r="B45" s="10" t="s">
        <v>102</v>
      </c>
      <c r="C45" s="10" t="s">
        <v>81</v>
      </c>
      <c r="D45" s="10" t="s">
        <v>10</v>
      </c>
      <c r="E45" s="11" t="s">
        <v>103</v>
      </c>
      <c r="F45" s="12">
        <v>628.30999999999995</v>
      </c>
      <c r="G45" s="12">
        <v>628.33000000000004</v>
      </c>
      <c r="H45" s="12">
        <v>628</v>
      </c>
      <c r="I45" s="12">
        <v>628.36</v>
      </c>
    </row>
    <row r="46" spans="1:10" ht="18.75" x14ac:dyDescent="0.3">
      <c r="A46" s="9">
        <v>507</v>
      </c>
      <c r="B46" s="10" t="s">
        <v>104</v>
      </c>
      <c r="C46" s="10" t="s">
        <v>81</v>
      </c>
      <c r="D46" s="10" t="s">
        <v>14</v>
      </c>
      <c r="E46" s="11" t="s">
        <v>105</v>
      </c>
      <c r="F46" s="12">
        <v>28082.77</v>
      </c>
      <c r="G46" s="12">
        <v>28083.73</v>
      </c>
      <c r="H46" s="12">
        <v>28084</v>
      </c>
      <c r="I46" s="12">
        <v>28084.66</v>
      </c>
    </row>
    <row r="47" spans="1:10" ht="19.5" thickBot="1" x14ac:dyDescent="0.35">
      <c r="A47" s="37"/>
      <c r="B47" s="38"/>
      <c r="C47" s="38"/>
      <c r="D47" s="38"/>
      <c r="E47" s="41" t="s">
        <v>181</v>
      </c>
      <c r="F47" s="42">
        <f>SUM(F9:F46)</f>
        <v>22550334.259999998</v>
      </c>
      <c r="G47" s="42">
        <f t="shared" ref="G47:I47" si="1">SUM(G9:G46)</f>
        <v>20419356.349999998</v>
      </c>
      <c r="H47" s="42">
        <f t="shared" si="1"/>
        <v>23037772.699999999</v>
      </c>
      <c r="I47" s="42">
        <f t="shared" si="1"/>
        <v>24093684.920000002</v>
      </c>
    </row>
    <row r="48" spans="1:10" ht="19.5" thickTop="1" x14ac:dyDescent="0.3">
      <c r="A48" s="37"/>
      <c r="B48" s="38"/>
      <c r="C48" s="38"/>
      <c r="D48" s="38"/>
      <c r="E48" s="21"/>
      <c r="F48" s="39"/>
      <c r="G48" s="39"/>
      <c r="H48" s="39"/>
      <c r="I48" s="39"/>
    </row>
    <row r="49" spans="1:10" ht="19.5" thickBot="1" x14ac:dyDescent="0.35">
      <c r="A49" s="13" t="s">
        <v>1</v>
      </c>
      <c r="B49" s="14"/>
      <c r="C49" s="14"/>
      <c r="D49" s="14"/>
      <c r="E49" s="41" t="s">
        <v>106</v>
      </c>
      <c r="F49" s="42">
        <f>F7+F47</f>
        <v>30105267.079999998</v>
      </c>
      <c r="G49" s="42">
        <f t="shared" ref="G49:I49" si="2">G7+G47</f>
        <v>27333150.599999998</v>
      </c>
      <c r="H49" s="42">
        <f t="shared" si="2"/>
        <v>27820657.93</v>
      </c>
      <c r="I49" s="42">
        <f t="shared" si="2"/>
        <v>43654588.219999999</v>
      </c>
    </row>
    <row r="50" spans="1:10" ht="19.5" thickTop="1" x14ac:dyDescent="0.3">
      <c r="A50" s="13"/>
      <c r="B50" s="14"/>
      <c r="C50" s="14"/>
      <c r="D50" s="14"/>
      <c r="E50" s="13"/>
      <c r="F50" s="13"/>
      <c r="G50" s="13"/>
      <c r="H50" s="13"/>
      <c r="I50" s="13"/>
    </row>
    <row r="51" spans="1:10" ht="31.5" x14ac:dyDescent="0.5">
      <c r="A51" s="51" t="s">
        <v>107</v>
      </c>
      <c r="B51" s="51"/>
      <c r="C51" s="51"/>
      <c r="D51" s="51"/>
      <c r="E51" s="51"/>
      <c r="F51" s="13"/>
      <c r="G51" s="13"/>
      <c r="H51" s="13"/>
      <c r="I51" s="13"/>
    </row>
    <row r="52" spans="1:10" ht="23.25" x14ac:dyDescent="0.35">
      <c r="A52" s="52" t="s">
        <v>108</v>
      </c>
      <c r="B52" s="52"/>
      <c r="C52" s="52"/>
      <c r="D52" s="52"/>
      <c r="E52" s="52"/>
      <c r="F52" s="13"/>
      <c r="G52" s="13"/>
      <c r="H52" s="13"/>
      <c r="I52" s="13"/>
    </row>
    <row r="53" spans="1:10" ht="18.75" x14ac:dyDescent="0.3">
      <c r="A53" s="3"/>
      <c r="B53" s="4"/>
      <c r="C53" s="4"/>
      <c r="D53" s="4"/>
      <c r="E53" s="3"/>
      <c r="F53" s="5">
        <v>41820</v>
      </c>
      <c r="G53" s="5">
        <v>41882</v>
      </c>
      <c r="H53" s="5">
        <v>41912</v>
      </c>
      <c r="I53" s="5">
        <v>41943</v>
      </c>
    </row>
    <row r="54" spans="1:10" ht="18.75" x14ac:dyDescent="0.3">
      <c r="A54" s="15" t="s">
        <v>3</v>
      </c>
      <c r="B54" s="7" t="s">
        <v>109</v>
      </c>
      <c r="C54" s="7" t="s">
        <v>5</v>
      </c>
      <c r="D54" s="7"/>
      <c r="E54" s="6" t="s">
        <v>7</v>
      </c>
      <c r="F54" s="16" t="s">
        <v>8</v>
      </c>
      <c r="G54" s="16" t="s">
        <v>8</v>
      </c>
      <c r="H54" s="16" t="s">
        <v>8</v>
      </c>
      <c r="I54" s="16" t="s">
        <v>8</v>
      </c>
    </row>
    <row r="55" spans="1:10" ht="18.75" x14ac:dyDescent="0.3">
      <c r="A55" s="9" t="s">
        <v>12</v>
      </c>
      <c r="B55" s="10" t="s">
        <v>110</v>
      </c>
      <c r="C55" s="10" t="s">
        <v>9</v>
      </c>
      <c r="D55" s="10"/>
      <c r="E55" s="11" t="s">
        <v>111</v>
      </c>
      <c r="F55" s="17">
        <f>-13112000+1396602.84+2615444</f>
        <v>-9099953.1600000001</v>
      </c>
      <c r="G55" s="17">
        <v>-9408281</v>
      </c>
      <c r="H55" s="17">
        <v>-6566298</v>
      </c>
      <c r="I55" s="17">
        <v>-5732949.4000000004</v>
      </c>
    </row>
    <row r="56" spans="1:10" ht="18.75" x14ac:dyDescent="0.3">
      <c r="A56" s="9" t="s">
        <v>34</v>
      </c>
      <c r="B56" s="10" t="s">
        <v>39</v>
      </c>
      <c r="C56" s="10" t="s">
        <v>34</v>
      </c>
      <c r="D56" s="10"/>
      <c r="E56" s="11" t="s">
        <v>112</v>
      </c>
      <c r="F56" s="17">
        <v>2615444.46</v>
      </c>
      <c r="G56" s="17">
        <v>-1741288</v>
      </c>
      <c r="H56" s="17">
        <v>-1015151.97</v>
      </c>
      <c r="I56" s="17">
        <v>-1378682.43</v>
      </c>
    </row>
    <row r="57" spans="1:10" ht="18.75" x14ac:dyDescent="0.3">
      <c r="A57" s="9" t="s">
        <v>27</v>
      </c>
      <c r="B57" s="10" t="s">
        <v>114</v>
      </c>
      <c r="C57" s="10" t="s">
        <v>29</v>
      </c>
      <c r="D57" s="10"/>
      <c r="E57" s="11" t="s">
        <v>115</v>
      </c>
      <c r="F57" s="17">
        <v>415438.5</v>
      </c>
      <c r="G57" s="17">
        <v>-2510.36</v>
      </c>
      <c r="H57" s="17">
        <v>-756375.34</v>
      </c>
      <c r="I57" s="17">
        <v>-482156.77</v>
      </c>
    </row>
    <row r="58" spans="1:10" s="1" customFormat="1" ht="18.75" x14ac:dyDescent="0.3">
      <c r="A58" s="9">
        <v>230</v>
      </c>
      <c r="B58" s="10" t="s">
        <v>127</v>
      </c>
      <c r="C58" s="10" t="s">
        <v>128</v>
      </c>
      <c r="D58" s="10"/>
      <c r="E58" s="11" t="s">
        <v>129</v>
      </c>
      <c r="F58" s="17">
        <v>79462</v>
      </c>
      <c r="G58" s="17">
        <v>55005</v>
      </c>
      <c r="H58" s="17">
        <v>108765</v>
      </c>
      <c r="I58" s="17">
        <v>65093.13</v>
      </c>
      <c r="J58" s="72"/>
    </row>
    <row r="59" spans="1:10" ht="18.75" x14ac:dyDescent="0.3">
      <c r="A59" s="9" t="s">
        <v>44</v>
      </c>
      <c r="B59" s="10" t="s">
        <v>117</v>
      </c>
      <c r="C59" s="10" t="s">
        <v>46</v>
      </c>
      <c r="D59" s="10"/>
      <c r="E59" s="11" t="s">
        <v>118</v>
      </c>
      <c r="F59" s="17">
        <v>1613585.97</v>
      </c>
      <c r="G59" s="17">
        <v>1543320.11</v>
      </c>
      <c r="H59" s="17">
        <v>1494367</v>
      </c>
      <c r="I59" s="17">
        <v>1800032.08</v>
      </c>
    </row>
    <row r="60" spans="1:10" ht="18.75" x14ac:dyDescent="0.3">
      <c r="A60" s="9" t="s">
        <v>23</v>
      </c>
      <c r="B60" s="10" t="s">
        <v>119</v>
      </c>
      <c r="C60" s="10" t="s">
        <v>25</v>
      </c>
      <c r="D60" s="10"/>
      <c r="E60" s="11" t="s">
        <v>120</v>
      </c>
      <c r="F60" s="17">
        <v>951166.57</v>
      </c>
      <c r="G60" s="17">
        <v>1444373</v>
      </c>
      <c r="H60" s="17">
        <v>822265</v>
      </c>
      <c r="I60" s="17">
        <v>2272217.31</v>
      </c>
      <c r="J60" s="67" t="s">
        <v>116</v>
      </c>
    </row>
    <row r="61" spans="1:10" ht="18.75" x14ac:dyDescent="0.3">
      <c r="A61" s="9" t="s">
        <v>122</v>
      </c>
      <c r="B61" s="10" t="s">
        <v>123</v>
      </c>
      <c r="C61" s="10" t="s">
        <v>21</v>
      </c>
      <c r="D61" s="10"/>
      <c r="E61" s="11" t="s">
        <v>124</v>
      </c>
      <c r="F61" s="17">
        <v>16936492</v>
      </c>
      <c r="G61" s="17">
        <v>16936491.5</v>
      </c>
      <c r="H61" s="17">
        <v>16936492</v>
      </c>
      <c r="I61" s="17">
        <v>16936492</v>
      </c>
    </row>
    <row r="62" spans="1:10" ht="18.75" x14ac:dyDescent="0.3">
      <c r="A62" s="9"/>
      <c r="B62" s="10"/>
      <c r="C62" s="10"/>
      <c r="D62" s="10"/>
      <c r="E62" s="6" t="s">
        <v>125</v>
      </c>
      <c r="F62" s="17">
        <v>0</v>
      </c>
      <c r="G62" s="17">
        <v>0</v>
      </c>
      <c r="H62" s="17">
        <v>0</v>
      </c>
      <c r="I62" s="17">
        <v>0</v>
      </c>
    </row>
    <row r="63" spans="1:10" ht="19.5" thickBot="1" x14ac:dyDescent="0.35">
      <c r="A63" s="13" t="s">
        <v>126</v>
      </c>
      <c r="B63" s="14"/>
      <c r="C63" s="14"/>
      <c r="D63" s="14"/>
      <c r="E63" s="13"/>
      <c r="F63" s="18">
        <f>SUM(F55:F62)</f>
        <v>13511636.34</v>
      </c>
      <c r="G63" s="18">
        <f>SUM(G55:G62)</f>
        <v>8827110.25</v>
      </c>
      <c r="H63" s="18">
        <f>SUM(H55:H62)</f>
        <v>11024063.690000001</v>
      </c>
      <c r="I63" s="18">
        <f>SUM(I55:I62)</f>
        <v>13480045.92</v>
      </c>
    </row>
    <row r="64" spans="1:10" ht="15.75" thickTop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9"/>
      <c r="C65" s="1"/>
      <c r="D65" s="1"/>
      <c r="E65" s="1"/>
      <c r="F65" s="1"/>
      <c r="G65" s="1"/>
      <c r="H65" s="1"/>
      <c r="I65" s="1"/>
    </row>
    <row r="66" spans="1:9" ht="15" customHeight="1" x14ac:dyDescent="0.35">
      <c r="A66" s="1" t="s">
        <v>1</v>
      </c>
      <c r="B66" s="20" t="s">
        <v>113</v>
      </c>
      <c r="C66" s="21" t="s">
        <v>195</v>
      </c>
      <c r="D66" s="21"/>
      <c r="E66" s="21"/>
      <c r="F66" s="22"/>
      <c r="G66" s="1"/>
      <c r="H66" s="1"/>
      <c r="I66" s="1"/>
    </row>
    <row r="67" spans="1:9" ht="15" customHeight="1" x14ac:dyDescent="0.35">
      <c r="A67" s="1"/>
      <c r="B67" s="20"/>
      <c r="C67" s="21"/>
      <c r="D67" s="21"/>
      <c r="E67" s="21"/>
      <c r="F67" s="22"/>
      <c r="G67" s="1"/>
      <c r="H67" s="1"/>
      <c r="I67" s="1"/>
    </row>
    <row r="68" spans="1:9" ht="15" customHeight="1" x14ac:dyDescent="0.35">
      <c r="A68" s="1"/>
      <c r="B68" s="20" t="s">
        <v>116</v>
      </c>
      <c r="C68" s="21" t="s">
        <v>198</v>
      </c>
      <c r="D68" s="21"/>
      <c r="E68" s="21"/>
      <c r="F68" s="22"/>
      <c r="G68" s="1"/>
      <c r="H68" s="1"/>
      <c r="I68" s="1"/>
    </row>
    <row r="69" spans="1:9" ht="15" customHeight="1" x14ac:dyDescent="0.35">
      <c r="A69" s="1"/>
      <c r="B69" s="20"/>
      <c r="C69" s="21"/>
      <c r="D69" s="21"/>
      <c r="E69" s="21"/>
      <c r="F69" s="22"/>
      <c r="G69" s="1"/>
      <c r="H69" s="1"/>
      <c r="I69" s="1"/>
    </row>
    <row r="70" spans="1:9" ht="15" customHeight="1" x14ac:dyDescent="0.35">
      <c r="A70" s="1"/>
      <c r="B70" s="20" t="s">
        <v>121</v>
      </c>
      <c r="C70" s="21" t="s">
        <v>196</v>
      </c>
      <c r="D70" s="21"/>
      <c r="E70" s="21"/>
      <c r="F70" s="22"/>
      <c r="G70" s="1"/>
      <c r="H70" s="1"/>
      <c r="I70" s="1"/>
    </row>
    <row r="71" spans="1:9" ht="15" customHeight="1" x14ac:dyDescent="0.35">
      <c r="A71" s="1"/>
      <c r="B71" s="20"/>
      <c r="C71" s="21"/>
      <c r="D71" s="21"/>
      <c r="E71" s="21"/>
      <c r="F71" s="22"/>
      <c r="G71" s="1"/>
      <c r="H71" s="1"/>
      <c r="I71" s="1"/>
    </row>
    <row r="72" spans="1:9" ht="15" customHeight="1" x14ac:dyDescent="0.35">
      <c r="A72" s="1"/>
      <c r="B72" s="20"/>
      <c r="C72" s="21"/>
      <c r="D72" s="21"/>
      <c r="E72" s="21"/>
      <c r="F72" s="22"/>
      <c r="G72" s="1"/>
      <c r="H72" s="1"/>
      <c r="I72" s="1"/>
    </row>
    <row r="73" spans="1:9" ht="15" customHeight="1" x14ac:dyDescent="0.35">
      <c r="A73" s="1"/>
      <c r="B73" s="20"/>
      <c r="C73" s="21"/>
      <c r="D73" s="21"/>
      <c r="E73" s="21"/>
      <c r="F73" s="22"/>
      <c r="G73" s="1"/>
      <c r="H73" s="1"/>
      <c r="I73" s="1"/>
    </row>
  </sheetData>
  <mergeCells count="4">
    <mergeCell ref="A1:G1"/>
    <mergeCell ref="A2:E2"/>
    <mergeCell ref="A51:E51"/>
    <mergeCell ref="A52:E52"/>
  </mergeCells>
  <pageMargins left="0.7" right="0.7" top="0.5" bottom="0.5" header="0.3" footer="0.3"/>
  <pageSetup paperSize="5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topLeftCell="A52" workbookViewId="0">
      <selection activeCell="Q89" sqref="Q89"/>
    </sheetView>
  </sheetViews>
  <sheetFormatPr defaultRowHeight="15" x14ac:dyDescent="0.25"/>
  <cols>
    <col min="17" max="17" width="14.140625" bestFit="1" customWidth="1"/>
    <col min="18" max="18" width="13.85546875" bestFit="1" customWidth="1"/>
    <col min="19" max="19" width="12" bestFit="1" customWidth="1"/>
    <col min="20" max="20" width="12.140625" bestFit="1" customWidth="1"/>
  </cols>
  <sheetData>
    <row r="1" spans="1:24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63" t="s">
        <v>167</v>
      </c>
      <c r="O1" s="54"/>
      <c r="P1" s="54"/>
      <c r="Q1" s="54"/>
      <c r="R1" s="54"/>
      <c r="S1" s="54"/>
      <c r="T1" s="54"/>
      <c r="U1" s="54"/>
      <c r="V1" s="54"/>
      <c r="W1" s="54"/>
      <c r="X1" s="23"/>
    </row>
    <row r="2" spans="1:24" ht="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53" t="s">
        <v>130</v>
      </c>
      <c r="N2" s="54"/>
      <c r="O2" s="25" t="s">
        <v>131</v>
      </c>
      <c r="P2" s="25" t="s">
        <v>132</v>
      </c>
      <c r="Q2" s="25" t="s">
        <v>133</v>
      </c>
      <c r="R2" s="25" t="s">
        <v>134</v>
      </c>
      <c r="S2" s="25" t="s">
        <v>134</v>
      </c>
      <c r="T2" s="25" t="s">
        <v>135</v>
      </c>
      <c r="U2" s="25" t="s">
        <v>136</v>
      </c>
      <c r="V2" s="23"/>
      <c r="W2" s="23"/>
      <c r="X2" s="23"/>
    </row>
    <row r="3" spans="1:24" ht="18" x14ac:dyDescent="0.25">
      <c r="A3" s="64" t="s">
        <v>109</v>
      </c>
      <c r="B3" s="65"/>
      <c r="C3" s="65"/>
      <c r="D3" s="65"/>
      <c r="E3" s="65"/>
      <c r="F3" s="65"/>
      <c r="G3" s="64" t="s">
        <v>7</v>
      </c>
      <c r="H3" s="65"/>
      <c r="I3" s="65"/>
      <c r="J3" s="65"/>
      <c r="K3" s="65"/>
      <c r="L3" s="65"/>
      <c r="M3" s="66" t="s">
        <v>131</v>
      </c>
      <c r="N3" s="65"/>
      <c r="O3" s="26" t="s">
        <v>137</v>
      </c>
      <c r="P3" s="26" t="s">
        <v>131</v>
      </c>
      <c r="Q3" s="26" t="s">
        <v>138</v>
      </c>
      <c r="R3" s="26" t="s">
        <v>139</v>
      </c>
      <c r="S3" s="26" t="s">
        <v>138</v>
      </c>
      <c r="T3" s="26" t="s">
        <v>138</v>
      </c>
      <c r="U3" s="26" t="s">
        <v>140</v>
      </c>
      <c r="V3" s="23"/>
      <c r="W3" s="23"/>
      <c r="X3" s="23"/>
    </row>
    <row r="4" spans="1:24" x14ac:dyDescent="0.25">
      <c r="A4" s="61" t="s">
        <v>168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61"/>
      <c r="N4" s="54"/>
      <c r="O4" s="24"/>
      <c r="P4" s="24"/>
      <c r="Q4" s="24"/>
      <c r="R4" s="24"/>
      <c r="S4" s="24"/>
      <c r="T4" s="24"/>
      <c r="U4" s="24"/>
      <c r="V4" s="23"/>
      <c r="W4" s="23"/>
      <c r="X4" s="23"/>
    </row>
    <row r="5" spans="1:24" x14ac:dyDescent="0.25">
      <c r="A5" s="27"/>
      <c r="B5" s="61" t="s">
        <v>141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61"/>
      <c r="N5" s="54"/>
      <c r="O5" s="24"/>
      <c r="P5" s="24"/>
      <c r="Q5" s="24"/>
      <c r="R5" s="24"/>
      <c r="S5" s="24"/>
      <c r="T5" s="24"/>
      <c r="U5" s="24"/>
      <c r="V5" s="23"/>
      <c r="W5" s="23"/>
      <c r="X5" s="23"/>
    </row>
    <row r="6" spans="1:24" x14ac:dyDescent="0.25">
      <c r="A6" s="27"/>
      <c r="B6" s="24"/>
      <c r="C6" s="61" t="s">
        <v>169</v>
      </c>
      <c r="D6" s="54"/>
      <c r="E6" s="54"/>
      <c r="F6" s="54"/>
      <c r="G6" s="54"/>
      <c r="H6" s="54"/>
      <c r="I6" s="54"/>
      <c r="J6" s="54"/>
      <c r="K6" s="54"/>
      <c r="L6" s="54"/>
      <c r="M6" s="61"/>
      <c r="N6" s="54"/>
      <c r="O6" s="24"/>
      <c r="P6" s="24"/>
      <c r="Q6" s="24"/>
      <c r="R6" s="24"/>
      <c r="S6" s="24"/>
      <c r="T6" s="24"/>
      <c r="U6" s="24"/>
      <c r="V6" s="23"/>
      <c r="W6" s="23"/>
      <c r="X6" s="23"/>
    </row>
    <row r="7" spans="1:24" x14ac:dyDescent="0.25">
      <c r="A7" s="27"/>
      <c r="B7" s="27"/>
      <c r="C7" s="24"/>
      <c r="D7" s="61" t="s">
        <v>170</v>
      </c>
      <c r="E7" s="54"/>
      <c r="F7" s="54"/>
      <c r="G7" s="54"/>
      <c r="H7" s="54"/>
      <c r="I7" s="54"/>
      <c r="J7" s="54"/>
      <c r="K7" s="54"/>
      <c r="L7" s="54"/>
      <c r="M7" s="61"/>
      <c r="N7" s="54"/>
      <c r="O7" s="24"/>
      <c r="P7" s="24"/>
      <c r="Q7" s="24"/>
      <c r="R7" s="24"/>
      <c r="S7" s="24"/>
      <c r="T7" s="24"/>
      <c r="U7" s="24"/>
      <c r="V7" s="23"/>
      <c r="W7" s="23"/>
      <c r="X7" s="23"/>
    </row>
    <row r="8" spans="1:24" x14ac:dyDescent="0.25">
      <c r="A8" s="27"/>
      <c r="B8" s="27"/>
      <c r="C8" s="27"/>
      <c r="D8" s="24"/>
      <c r="E8" s="61" t="s">
        <v>171</v>
      </c>
      <c r="F8" s="54"/>
      <c r="G8" s="54"/>
      <c r="H8" s="54"/>
      <c r="I8" s="54"/>
      <c r="J8" s="54"/>
      <c r="K8" s="54"/>
      <c r="L8" s="54"/>
      <c r="M8" s="61"/>
      <c r="N8" s="54"/>
      <c r="O8" s="24"/>
      <c r="P8" s="24"/>
      <c r="Q8" s="24"/>
      <c r="R8" s="24"/>
      <c r="S8" s="24"/>
      <c r="T8" s="24"/>
      <c r="U8" s="24"/>
      <c r="V8" s="23"/>
      <c r="W8" s="23"/>
      <c r="X8" s="23"/>
    </row>
    <row r="9" spans="1:24" x14ac:dyDescent="0.25">
      <c r="A9" s="61" t="s">
        <v>142</v>
      </c>
      <c r="B9" s="54"/>
      <c r="C9" s="54"/>
      <c r="D9" s="54"/>
      <c r="E9" s="54"/>
      <c r="F9" s="54"/>
      <c r="G9" s="61" t="s">
        <v>143</v>
      </c>
      <c r="H9" s="54"/>
      <c r="I9" s="54"/>
      <c r="J9" s="54"/>
      <c r="K9" s="54"/>
      <c r="L9" s="54"/>
      <c r="M9" s="55">
        <v>0</v>
      </c>
      <c r="N9" s="54"/>
      <c r="O9" s="28">
        <v>0</v>
      </c>
      <c r="P9" s="28">
        <v>0</v>
      </c>
      <c r="Q9" s="28">
        <v>400</v>
      </c>
      <c r="R9" s="28">
        <v>0</v>
      </c>
      <c r="S9" s="28">
        <v>400</v>
      </c>
      <c r="T9" s="28">
        <v>-400</v>
      </c>
      <c r="U9" s="25" t="s">
        <v>144</v>
      </c>
      <c r="V9" s="23"/>
      <c r="W9" s="23"/>
      <c r="X9" s="23"/>
    </row>
    <row r="10" spans="1:24" x14ac:dyDescent="0.25">
      <c r="A10" s="62" t="s">
        <v>145</v>
      </c>
      <c r="B10" s="54"/>
      <c r="C10" s="54"/>
      <c r="D10" s="54"/>
      <c r="E10" s="54"/>
      <c r="F10" s="54"/>
      <c r="G10" s="62" t="s">
        <v>146</v>
      </c>
      <c r="H10" s="54"/>
      <c r="I10" s="54"/>
      <c r="J10" s="54"/>
      <c r="K10" s="54"/>
      <c r="L10" s="54"/>
      <c r="M10" s="61"/>
      <c r="N10" s="54"/>
      <c r="O10" s="24"/>
      <c r="P10" s="24"/>
      <c r="Q10" s="24"/>
      <c r="R10" s="24"/>
      <c r="S10" s="24"/>
      <c r="T10" s="24"/>
      <c r="U10" s="24"/>
      <c r="V10" s="23"/>
      <c r="W10" s="23"/>
      <c r="X10" s="23"/>
    </row>
    <row r="11" spans="1:24" x14ac:dyDescent="0.25">
      <c r="A11" s="61" t="s">
        <v>147</v>
      </c>
      <c r="B11" s="54"/>
      <c r="C11" s="54"/>
      <c r="D11" s="54"/>
      <c r="E11" s="54"/>
      <c r="F11" s="54"/>
      <c r="G11" s="61" t="s">
        <v>148</v>
      </c>
      <c r="H11" s="54"/>
      <c r="I11" s="54"/>
      <c r="J11" s="54"/>
      <c r="K11" s="54"/>
      <c r="L11" s="54"/>
      <c r="M11" s="55">
        <v>0</v>
      </c>
      <c r="N11" s="54"/>
      <c r="O11" s="28">
        <v>0</v>
      </c>
      <c r="P11" s="28">
        <v>0</v>
      </c>
      <c r="Q11" s="28">
        <v>767.24</v>
      </c>
      <c r="R11" s="28">
        <v>0</v>
      </c>
      <c r="S11" s="28">
        <v>767.24</v>
      </c>
      <c r="T11" s="28">
        <v>-767.24</v>
      </c>
      <c r="U11" s="25" t="s">
        <v>144</v>
      </c>
      <c r="V11" s="23"/>
      <c r="W11" s="23"/>
      <c r="X11" s="23"/>
    </row>
    <row r="12" spans="1:24" x14ac:dyDescent="0.25">
      <c r="A12" s="60" t="s">
        <v>172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8">
        <v>0</v>
      </c>
      <c r="N12" s="59"/>
      <c r="O12" s="29">
        <v>0</v>
      </c>
      <c r="P12" s="29">
        <v>0</v>
      </c>
      <c r="Q12" s="29">
        <v>767.24</v>
      </c>
      <c r="R12" s="29">
        <v>0</v>
      </c>
      <c r="S12" s="29">
        <v>767.24</v>
      </c>
      <c r="T12" s="29">
        <v>-767.24</v>
      </c>
      <c r="U12" s="30" t="s">
        <v>144</v>
      </c>
      <c r="V12" s="23"/>
      <c r="W12" s="23"/>
      <c r="X12" s="23"/>
    </row>
    <row r="13" spans="1:24" x14ac:dyDescent="0.25">
      <c r="A13" s="27"/>
      <c r="B13" s="31"/>
      <c r="C13" s="31"/>
      <c r="D13" s="25"/>
      <c r="E13" s="53" t="s">
        <v>173</v>
      </c>
      <c r="F13" s="54"/>
      <c r="G13" s="54"/>
      <c r="H13" s="54"/>
      <c r="I13" s="54"/>
      <c r="J13" s="54"/>
      <c r="K13" s="54"/>
      <c r="L13" s="54"/>
      <c r="M13" s="58">
        <v>0</v>
      </c>
      <c r="N13" s="59"/>
      <c r="O13" s="29">
        <v>0</v>
      </c>
      <c r="P13" s="29">
        <v>0</v>
      </c>
      <c r="Q13" s="29">
        <v>1167.24</v>
      </c>
      <c r="R13" s="29">
        <v>0</v>
      </c>
      <c r="S13" s="29">
        <v>1167.24</v>
      </c>
      <c r="T13" s="29">
        <v>-1167.24</v>
      </c>
      <c r="U13" s="30" t="s">
        <v>144</v>
      </c>
      <c r="V13" s="23"/>
      <c r="W13" s="23"/>
      <c r="X13" s="23"/>
    </row>
    <row r="14" spans="1:24" x14ac:dyDescent="0.25">
      <c r="A14" s="27"/>
      <c r="B14" s="31"/>
      <c r="C14" s="25"/>
      <c r="D14" s="53" t="s">
        <v>174</v>
      </c>
      <c r="E14" s="54"/>
      <c r="F14" s="54"/>
      <c r="G14" s="54"/>
      <c r="H14" s="54"/>
      <c r="I14" s="54"/>
      <c r="J14" s="54"/>
      <c r="K14" s="54"/>
      <c r="L14" s="54"/>
      <c r="M14" s="58">
        <v>0</v>
      </c>
      <c r="N14" s="59"/>
      <c r="O14" s="29">
        <v>0</v>
      </c>
      <c r="P14" s="29">
        <v>0</v>
      </c>
      <c r="Q14" s="29">
        <v>1167.24</v>
      </c>
      <c r="R14" s="29">
        <v>0</v>
      </c>
      <c r="S14" s="29">
        <v>1167.24</v>
      </c>
      <c r="T14" s="29">
        <v>-1167.24</v>
      </c>
      <c r="U14" s="30" t="s">
        <v>144</v>
      </c>
      <c r="V14" s="23"/>
      <c r="W14" s="23"/>
      <c r="X14" s="23"/>
    </row>
    <row r="15" spans="1:24" x14ac:dyDescent="0.25">
      <c r="A15" s="27"/>
      <c r="B15" s="25"/>
      <c r="C15" s="53" t="s">
        <v>175</v>
      </c>
      <c r="D15" s="54"/>
      <c r="E15" s="54"/>
      <c r="F15" s="54"/>
      <c r="G15" s="54"/>
      <c r="H15" s="54"/>
      <c r="I15" s="54"/>
      <c r="J15" s="54"/>
      <c r="K15" s="54"/>
      <c r="L15" s="54"/>
      <c r="M15" s="58">
        <v>0</v>
      </c>
      <c r="N15" s="59"/>
      <c r="O15" s="29">
        <v>0</v>
      </c>
      <c r="P15" s="29">
        <v>0</v>
      </c>
      <c r="Q15" s="29">
        <v>1167.24</v>
      </c>
      <c r="R15" s="29">
        <v>0</v>
      </c>
      <c r="S15" s="29">
        <v>1167.24</v>
      </c>
      <c r="T15" s="29">
        <v>-1167.24</v>
      </c>
      <c r="U15" s="30" t="s">
        <v>144</v>
      </c>
      <c r="V15" s="23"/>
      <c r="W15" s="23"/>
      <c r="X15" s="23"/>
    </row>
    <row r="16" spans="1:24" x14ac:dyDescent="0.25">
      <c r="A16" s="27"/>
      <c r="B16" s="53" t="s">
        <v>149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8">
        <v>0</v>
      </c>
      <c r="N16" s="59"/>
      <c r="O16" s="29">
        <v>0</v>
      </c>
      <c r="P16" s="29">
        <v>0</v>
      </c>
      <c r="Q16" s="29">
        <v>1167.24</v>
      </c>
      <c r="R16" s="29">
        <v>0</v>
      </c>
      <c r="S16" s="29">
        <v>1167.24</v>
      </c>
      <c r="T16" s="29">
        <v>-1167.24</v>
      </c>
      <c r="U16" s="30" t="s">
        <v>144</v>
      </c>
      <c r="V16" s="23"/>
      <c r="W16" s="23"/>
      <c r="X16" s="23"/>
    </row>
    <row r="17" spans="1:24" x14ac:dyDescent="0.25">
      <c r="A17" s="27"/>
      <c r="B17" s="61" t="s">
        <v>150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61"/>
      <c r="N17" s="54"/>
      <c r="O17" s="24"/>
      <c r="P17" s="24"/>
      <c r="Q17" s="24"/>
      <c r="R17" s="24"/>
      <c r="S17" s="24"/>
      <c r="T17" s="24"/>
      <c r="U17" s="24"/>
      <c r="V17" s="23"/>
      <c r="W17" s="23"/>
      <c r="X17" s="23"/>
    </row>
    <row r="18" spans="1:24" x14ac:dyDescent="0.25">
      <c r="A18" s="27"/>
      <c r="B18" s="24"/>
      <c r="C18" s="61" t="s">
        <v>169</v>
      </c>
      <c r="D18" s="54"/>
      <c r="E18" s="54"/>
      <c r="F18" s="54"/>
      <c r="G18" s="54"/>
      <c r="H18" s="54"/>
      <c r="I18" s="54"/>
      <c r="J18" s="54"/>
      <c r="K18" s="54"/>
      <c r="L18" s="54"/>
      <c r="M18" s="61"/>
      <c r="N18" s="54"/>
      <c r="O18" s="24"/>
      <c r="P18" s="24"/>
      <c r="Q18" s="24"/>
      <c r="R18" s="24"/>
      <c r="S18" s="24"/>
      <c r="T18" s="24"/>
      <c r="U18" s="24"/>
      <c r="V18" s="23"/>
      <c r="W18" s="23"/>
      <c r="X18" s="23"/>
    </row>
    <row r="19" spans="1:24" x14ac:dyDescent="0.25">
      <c r="A19" s="27"/>
      <c r="B19" s="27"/>
      <c r="C19" s="24"/>
      <c r="D19" s="61" t="s">
        <v>170</v>
      </c>
      <c r="E19" s="54"/>
      <c r="F19" s="54"/>
      <c r="G19" s="54"/>
      <c r="H19" s="54"/>
      <c r="I19" s="54"/>
      <c r="J19" s="54"/>
      <c r="K19" s="54"/>
      <c r="L19" s="54"/>
      <c r="M19" s="61"/>
      <c r="N19" s="54"/>
      <c r="O19" s="24"/>
      <c r="P19" s="24"/>
      <c r="Q19" s="24"/>
      <c r="R19" s="24"/>
      <c r="S19" s="24"/>
      <c r="T19" s="24"/>
      <c r="U19" s="24"/>
      <c r="V19" s="23"/>
      <c r="W19" s="23"/>
      <c r="X19" s="23"/>
    </row>
    <row r="20" spans="1:24" x14ac:dyDescent="0.25">
      <c r="A20" s="27"/>
      <c r="B20" s="27"/>
      <c r="C20" s="27"/>
      <c r="D20" s="24"/>
      <c r="E20" s="61" t="s">
        <v>171</v>
      </c>
      <c r="F20" s="54"/>
      <c r="G20" s="54"/>
      <c r="H20" s="54"/>
      <c r="I20" s="54"/>
      <c r="J20" s="54"/>
      <c r="K20" s="54"/>
      <c r="L20" s="54"/>
      <c r="M20" s="61"/>
      <c r="N20" s="54"/>
      <c r="O20" s="24"/>
      <c r="P20" s="24"/>
      <c r="Q20" s="24"/>
      <c r="R20" s="24"/>
      <c r="S20" s="24"/>
      <c r="T20" s="24"/>
      <c r="U20" s="24"/>
      <c r="V20" s="23"/>
      <c r="W20" s="23"/>
      <c r="X20" s="23"/>
    </row>
    <row r="21" spans="1:24" x14ac:dyDescent="0.25">
      <c r="A21" s="62" t="s">
        <v>151</v>
      </c>
      <c r="B21" s="54"/>
      <c r="C21" s="54"/>
      <c r="D21" s="54"/>
      <c r="E21" s="54"/>
      <c r="F21" s="54"/>
      <c r="G21" s="62" t="s">
        <v>152</v>
      </c>
      <c r="H21" s="54"/>
      <c r="I21" s="54"/>
      <c r="J21" s="54"/>
      <c r="K21" s="54"/>
      <c r="L21" s="54"/>
      <c r="M21" s="61"/>
      <c r="N21" s="54"/>
      <c r="O21" s="24"/>
      <c r="P21" s="24"/>
      <c r="Q21" s="24"/>
      <c r="R21" s="24"/>
      <c r="S21" s="24"/>
      <c r="T21" s="24"/>
      <c r="U21" s="24"/>
      <c r="V21" s="23"/>
      <c r="W21" s="23"/>
      <c r="X21" s="23"/>
    </row>
    <row r="22" spans="1:24" x14ac:dyDescent="0.25">
      <c r="A22" s="61" t="s">
        <v>153</v>
      </c>
      <c r="B22" s="54"/>
      <c r="C22" s="54"/>
      <c r="D22" s="54"/>
      <c r="E22" s="54"/>
      <c r="F22" s="54"/>
      <c r="G22" s="61" t="s">
        <v>154</v>
      </c>
      <c r="H22" s="54"/>
      <c r="I22" s="54"/>
      <c r="J22" s="54"/>
      <c r="K22" s="54"/>
      <c r="L22" s="54"/>
      <c r="M22" s="55">
        <v>0</v>
      </c>
      <c r="N22" s="54"/>
      <c r="O22" s="28">
        <v>0</v>
      </c>
      <c r="P22" s="28">
        <v>0</v>
      </c>
      <c r="Q22" s="28">
        <v>3752.8</v>
      </c>
      <c r="R22" s="28">
        <v>0</v>
      </c>
      <c r="S22" s="28">
        <v>3752.8</v>
      </c>
      <c r="T22" s="28">
        <v>-3752.8</v>
      </c>
      <c r="U22" s="25" t="s">
        <v>144</v>
      </c>
      <c r="V22" s="23"/>
      <c r="W22" s="23"/>
      <c r="X22" s="23"/>
    </row>
    <row r="23" spans="1:24" x14ac:dyDescent="0.25">
      <c r="A23" s="60" t="s">
        <v>176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8">
        <v>0</v>
      </c>
      <c r="N23" s="59"/>
      <c r="O23" s="29">
        <v>0</v>
      </c>
      <c r="P23" s="29">
        <v>0</v>
      </c>
      <c r="Q23" s="29">
        <v>3752.8</v>
      </c>
      <c r="R23" s="29">
        <v>0</v>
      </c>
      <c r="S23" s="29">
        <v>3752.8</v>
      </c>
      <c r="T23" s="29">
        <v>-3752.8</v>
      </c>
      <c r="U23" s="30" t="s">
        <v>144</v>
      </c>
      <c r="V23" s="23"/>
      <c r="W23" s="23"/>
      <c r="X23" s="23"/>
    </row>
    <row r="24" spans="1:24" x14ac:dyDescent="0.25">
      <c r="A24" s="62" t="s">
        <v>155</v>
      </c>
      <c r="B24" s="54"/>
      <c r="C24" s="54"/>
      <c r="D24" s="54"/>
      <c r="E24" s="54"/>
      <c r="F24" s="54"/>
      <c r="G24" s="62" t="s">
        <v>156</v>
      </c>
      <c r="H24" s="54"/>
      <c r="I24" s="54"/>
      <c r="J24" s="54"/>
      <c r="K24" s="54"/>
      <c r="L24" s="54"/>
      <c r="M24" s="61"/>
      <c r="N24" s="54"/>
      <c r="O24" s="24"/>
      <c r="P24" s="24"/>
      <c r="Q24" s="24"/>
      <c r="R24" s="24"/>
      <c r="S24" s="24"/>
      <c r="T24" s="24"/>
      <c r="U24" s="24"/>
      <c r="V24" s="23"/>
      <c r="W24" s="23"/>
      <c r="X24" s="23"/>
    </row>
    <row r="25" spans="1:24" x14ac:dyDescent="0.25">
      <c r="A25" s="61" t="s">
        <v>157</v>
      </c>
      <c r="B25" s="54"/>
      <c r="C25" s="54"/>
      <c r="D25" s="54"/>
      <c r="E25" s="54"/>
      <c r="F25" s="54"/>
      <c r="G25" s="61" t="s">
        <v>158</v>
      </c>
      <c r="H25" s="54"/>
      <c r="I25" s="54"/>
      <c r="J25" s="54"/>
      <c r="K25" s="54"/>
      <c r="L25" s="54"/>
      <c r="M25" s="55">
        <v>0</v>
      </c>
      <c r="N25" s="54"/>
      <c r="O25" s="28">
        <v>0</v>
      </c>
      <c r="P25" s="28">
        <v>0</v>
      </c>
      <c r="Q25" s="28">
        <v>268.48</v>
      </c>
      <c r="R25" s="28">
        <v>0</v>
      </c>
      <c r="S25" s="28">
        <v>268.48</v>
      </c>
      <c r="T25" s="28">
        <v>-268.48</v>
      </c>
      <c r="U25" s="25" t="s">
        <v>144</v>
      </c>
      <c r="V25" s="23"/>
      <c r="W25" s="23"/>
      <c r="X25" s="23"/>
    </row>
    <row r="26" spans="1:24" x14ac:dyDescent="0.25">
      <c r="A26" s="60" t="s">
        <v>177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8">
        <v>0</v>
      </c>
      <c r="N26" s="59"/>
      <c r="O26" s="29">
        <v>0</v>
      </c>
      <c r="P26" s="29">
        <v>0</v>
      </c>
      <c r="Q26" s="29">
        <v>268.48</v>
      </c>
      <c r="R26" s="29">
        <v>0</v>
      </c>
      <c r="S26" s="29">
        <v>268.48</v>
      </c>
      <c r="T26" s="29">
        <v>-268.48</v>
      </c>
      <c r="U26" s="30" t="s">
        <v>144</v>
      </c>
      <c r="V26" s="23"/>
      <c r="W26" s="23"/>
      <c r="X26" s="23"/>
    </row>
    <row r="27" spans="1:24" x14ac:dyDescent="0.25">
      <c r="A27" s="61" t="s">
        <v>159</v>
      </c>
      <c r="B27" s="54"/>
      <c r="C27" s="54"/>
      <c r="D27" s="54"/>
      <c r="E27" s="54"/>
      <c r="F27" s="54"/>
      <c r="G27" s="61" t="s">
        <v>160</v>
      </c>
      <c r="H27" s="54"/>
      <c r="I27" s="54"/>
      <c r="J27" s="54"/>
      <c r="K27" s="54"/>
      <c r="L27" s="54"/>
      <c r="M27" s="55">
        <v>0</v>
      </c>
      <c r="N27" s="54"/>
      <c r="O27" s="28">
        <v>0</v>
      </c>
      <c r="P27" s="28">
        <v>0</v>
      </c>
      <c r="Q27" s="28">
        <v>6</v>
      </c>
      <c r="R27" s="28">
        <v>0</v>
      </c>
      <c r="S27" s="28">
        <v>6</v>
      </c>
      <c r="T27" s="28">
        <v>-6</v>
      </c>
      <c r="U27" s="25" t="s">
        <v>144</v>
      </c>
      <c r="V27" s="23"/>
      <c r="W27" s="23"/>
      <c r="X27" s="23"/>
    </row>
    <row r="28" spans="1:24" x14ac:dyDescent="0.25">
      <c r="A28" s="62" t="s">
        <v>161</v>
      </c>
      <c r="B28" s="54"/>
      <c r="C28" s="54"/>
      <c r="D28" s="54"/>
      <c r="E28" s="54"/>
      <c r="F28" s="54"/>
      <c r="G28" s="62" t="s">
        <v>162</v>
      </c>
      <c r="H28" s="54"/>
      <c r="I28" s="54"/>
      <c r="J28" s="54"/>
      <c r="K28" s="54"/>
      <c r="L28" s="54"/>
      <c r="M28" s="61"/>
      <c r="N28" s="54"/>
      <c r="O28" s="24"/>
      <c r="P28" s="24"/>
      <c r="Q28" s="24"/>
      <c r="R28" s="24"/>
      <c r="S28" s="24"/>
      <c r="T28" s="24"/>
      <c r="U28" s="24"/>
      <c r="V28" s="23"/>
      <c r="W28" s="23"/>
      <c r="X28" s="23"/>
    </row>
    <row r="29" spans="1:24" x14ac:dyDescent="0.25">
      <c r="A29" s="61" t="s">
        <v>163</v>
      </c>
      <c r="B29" s="54"/>
      <c r="C29" s="54"/>
      <c r="D29" s="54"/>
      <c r="E29" s="54"/>
      <c r="F29" s="54"/>
      <c r="G29" s="61" t="s">
        <v>164</v>
      </c>
      <c r="H29" s="54"/>
      <c r="I29" s="54"/>
      <c r="J29" s="54"/>
      <c r="K29" s="54"/>
      <c r="L29" s="54"/>
      <c r="M29" s="55">
        <v>0</v>
      </c>
      <c r="N29" s="54"/>
      <c r="O29" s="28">
        <v>0</v>
      </c>
      <c r="P29" s="28">
        <v>0</v>
      </c>
      <c r="Q29" s="28">
        <v>1113</v>
      </c>
      <c r="R29" s="28">
        <v>20848.63</v>
      </c>
      <c r="S29" s="28">
        <v>1113</v>
      </c>
      <c r="T29" s="28">
        <v>-21961.63</v>
      </c>
      <c r="U29" s="25" t="s">
        <v>144</v>
      </c>
      <c r="V29" s="23"/>
      <c r="W29" s="23"/>
      <c r="X29" s="23"/>
    </row>
    <row r="30" spans="1:24" x14ac:dyDescent="0.25">
      <c r="A30" s="60" t="s">
        <v>178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8">
        <v>0</v>
      </c>
      <c r="N30" s="59"/>
      <c r="O30" s="29">
        <v>0</v>
      </c>
      <c r="P30" s="29">
        <v>0</v>
      </c>
      <c r="Q30" s="29">
        <v>1113</v>
      </c>
      <c r="R30" s="29">
        <v>20848.63</v>
      </c>
      <c r="S30" s="29">
        <v>1113</v>
      </c>
      <c r="T30" s="29">
        <v>-21961.63</v>
      </c>
      <c r="U30" s="30" t="s">
        <v>144</v>
      </c>
      <c r="V30" s="23"/>
      <c r="W30" s="23"/>
      <c r="X30" s="23"/>
    </row>
    <row r="31" spans="1:24" x14ac:dyDescent="0.25">
      <c r="A31" s="27"/>
      <c r="B31" s="31"/>
      <c r="C31" s="31"/>
      <c r="D31" s="25"/>
      <c r="E31" s="53" t="s">
        <v>173</v>
      </c>
      <c r="F31" s="54"/>
      <c r="G31" s="54"/>
      <c r="H31" s="54"/>
      <c r="I31" s="54"/>
      <c r="J31" s="54"/>
      <c r="K31" s="54"/>
      <c r="L31" s="54"/>
      <c r="M31" s="58">
        <v>0</v>
      </c>
      <c r="N31" s="59"/>
      <c r="O31" s="29">
        <v>0</v>
      </c>
      <c r="P31" s="29">
        <v>0</v>
      </c>
      <c r="Q31" s="29">
        <v>5140.28</v>
      </c>
      <c r="R31" s="29">
        <v>20848.63</v>
      </c>
      <c r="S31" s="29">
        <v>5140.28</v>
      </c>
      <c r="T31" s="29">
        <v>-25988.91</v>
      </c>
      <c r="U31" s="30" t="s">
        <v>144</v>
      </c>
      <c r="V31" s="23"/>
      <c r="W31" s="23"/>
      <c r="X31" s="23"/>
    </row>
    <row r="32" spans="1:24" x14ac:dyDescent="0.25">
      <c r="A32" s="27"/>
      <c r="B32" s="31"/>
      <c r="C32" s="25"/>
      <c r="D32" s="53" t="s">
        <v>174</v>
      </c>
      <c r="E32" s="54"/>
      <c r="F32" s="54"/>
      <c r="G32" s="54"/>
      <c r="H32" s="54"/>
      <c r="I32" s="54"/>
      <c r="J32" s="54"/>
      <c r="K32" s="54"/>
      <c r="L32" s="54"/>
      <c r="M32" s="58">
        <v>0</v>
      </c>
      <c r="N32" s="59"/>
      <c r="O32" s="29">
        <v>0</v>
      </c>
      <c r="P32" s="29">
        <v>0</v>
      </c>
      <c r="Q32" s="29">
        <v>5140.28</v>
      </c>
      <c r="R32" s="29">
        <v>20848.63</v>
      </c>
      <c r="S32" s="29">
        <v>5140.28</v>
      </c>
      <c r="T32" s="29">
        <v>-25988.91</v>
      </c>
      <c r="U32" s="30" t="s">
        <v>144</v>
      </c>
      <c r="V32" s="23"/>
      <c r="W32" s="23"/>
      <c r="X32" s="23"/>
    </row>
    <row r="33" spans="1:24" x14ac:dyDescent="0.25">
      <c r="A33" s="27"/>
      <c r="B33" s="25"/>
      <c r="C33" s="53" t="s">
        <v>175</v>
      </c>
      <c r="D33" s="54"/>
      <c r="E33" s="54"/>
      <c r="F33" s="54"/>
      <c r="G33" s="54"/>
      <c r="H33" s="54"/>
      <c r="I33" s="54"/>
      <c r="J33" s="54"/>
      <c r="K33" s="54"/>
      <c r="L33" s="54"/>
      <c r="M33" s="58">
        <v>0</v>
      </c>
      <c r="N33" s="59"/>
      <c r="O33" s="29">
        <v>0</v>
      </c>
      <c r="P33" s="29">
        <v>0</v>
      </c>
      <c r="Q33" s="29">
        <v>5140.28</v>
      </c>
      <c r="R33" s="29">
        <v>20848.63</v>
      </c>
      <c r="S33" s="29">
        <v>5140.28</v>
      </c>
      <c r="T33" s="29">
        <v>-25988.91</v>
      </c>
      <c r="U33" s="30" t="s">
        <v>144</v>
      </c>
      <c r="V33" s="23"/>
      <c r="W33" s="23"/>
      <c r="X33" s="23"/>
    </row>
    <row r="34" spans="1:24" x14ac:dyDescent="0.25">
      <c r="A34" s="27"/>
      <c r="B34" s="53" t="s">
        <v>165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8">
        <v>0</v>
      </c>
      <c r="N34" s="59"/>
      <c r="O34" s="29">
        <v>0</v>
      </c>
      <c r="P34" s="29">
        <v>0</v>
      </c>
      <c r="Q34" s="29">
        <v>5140.28</v>
      </c>
      <c r="R34" s="29">
        <v>20848.63</v>
      </c>
      <c r="S34" s="29">
        <v>5140.28</v>
      </c>
      <c r="T34" s="29">
        <v>-25988.91</v>
      </c>
      <c r="U34" s="30" t="s">
        <v>144</v>
      </c>
      <c r="V34" s="23"/>
      <c r="W34" s="23"/>
      <c r="X34" s="23"/>
    </row>
    <row r="35" spans="1:24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53"/>
      <c r="N35" s="54"/>
      <c r="O35" s="25"/>
      <c r="P35" s="25"/>
      <c r="Q35" s="25"/>
      <c r="R35" s="25"/>
      <c r="S35" s="25"/>
      <c r="T35" s="25"/>
      <c r="U35" s="32"/>
      <c r="V35" s="23"/>
      <c r="W35" s="23"/>
      <c r="X35" s="23"/>
    </row>
    <row r="36" spans="1:24" x14ac:dyDescent="0.25">
      <c r="A36" s="53" t="s">
        <v>179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3"/>
      <c r="N36" s="54"/>
      <c r="O36" s="25"/>
      <c r="P36" s="25"/>
      <c r="Q36" s="25"/>
      <c r="R36" s="25"/>
      <c r="S36" s="25"/>
      <c r="T36" s="25"/>
      <c r="U36" s="32"/>
      <c r="V36" s="23"/>
      <c r="W36" s="23"/>
      <c r="X36" s="23"/>
    </row>
    <row r="37" spans="1:24" x14ac:dyDescent="0.25">
      <c r="A37" s="53" t="s">
        <v>149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>
        <v>0</v>
      </c>
      <c r="N37" s="54"/>
      <c r="O37" s="28">
        <v>0</v>
      </c>
      <c r="P37" s="28">
        <v>0</v>
      </c>
      <c r="Q37" s="28">
        <v>1167.24</v>
      </c>
      <c r="R37" s="28">
        <v>0</v>
      </c>
      <c r="S37" s="28">
        <v>1167.24</v>
      </c>
      <c r="T37" s="28">
        <v>-1167.24</v>
      </c>
      <c r="U37" s="25" t="s">
        <v>144</v>
      </c>
      <c r="V37" s="23"/>
      <c r="W37" s="23"/>
      <c r="X37" s="23"/>
    </row>
    <row r="38" spans="1:24" x14ac:dyDescent="0.25">
      <c r="A38" s="53" t="s">
        <v>165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>
        <v>0</v>
      </c>
      <c r="N38" s="54"/>
      <c r="O38" s="28">
        <v>0</v>
      </c>
      <c r="P38" s="28">
        <v>0</v>
      </c>
      <c r="Q38" s="28">
        <v>5140.28</v>
      </c>
      <c r="R38" s="28">
        <v>20848.63</v>
      </c>
      <c r="S38" s="28">
        <v>5140.28</v>
      </c>
      <c r="T38" s="28">
        <v>-25988.91</v>
      </c>
      <c r="U38" s="25" t="s">
        <v>144</v>
      </c>
      <c r="V38" s="23"/>
      <c r="W38" s="23"/>
      <c r="X38" s="23"/>
    </row>
    <row r="39" spans="1:24" x14ac:dyDescent="0.25">
      <c r="A39" s="53" t="s">
        <v>179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8">
        <v>0</v>
      </c>
      <c r="N39" s="59"/>
      <c r="O39" s="29">
        <v>0</v>
      </c>
      <c r="P39" s="29">
        <v>0</v>
      </c>
      <c r="Q39" s="29">
        <v>-3973.04</v>
      </c>
      <c r="R39" s="29">
        <v>-20848.63</v>
      </c>
      <c r="S39" s="29">
        <v>-3973.04</v>
      </c>
      <c r="T39" s="29">
        <v>24821.67</v>
      </c>
      <c r="U39" s="33"/>
      <c r="V39" s="23"/>
      <c r="W39" s="23"/>
      <c r="X39" s="23"/>
    </row>
    <row r="40" spans="1:24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53"/>
      <c r="N40" s="54"/>
      <c r="O40" s="25"/>
      <c r="P40" s="25"/>
      <c r="Q40" s="25"/>
      <c r="R40" s="25"/>
      <c r="S40" s="25"/>
      <c r="T40" s="25"/>
      <c r="U40" s="25"/>
      <c r="V40" s="23"/>
      <c r="W40" s="23"/>
      <c r="X40" s="23"/>
    </row>
    <row r="41" spans="1:24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 t="s">
        <v>166</v>
      </c>
      <c r="M41" s="53"/>
      <c r="N41" s="54"/>
      <c r="O41" s="25"/>
      <c r="P41" s="25"/>
      <c r="Q41" s="25"/>
      <c r="R41" s="25"/>
      <c r="S41" s="25"/>
      <c r="T41" s="25"/>
      <c r="U41" s="25"/>
      <c r="V41" s="23"/>
      <c r="W41" s="23"/>
      <c r="X41" s="23"/>
    </row>
    <row r="42" spans="1:24" x14ac:dyDescent="0.25">
      <c r="A42" s="53" t="s">
        <v>149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5">
        <v>0</v>
      </c>
      <c r="N42" s="54"/>
      <c r="O42" s="28">
        <v>0</v>
      </c>
      <c r="P42" s="28">
        <v>0</v>
      </c>
      <c r="Q42" s="28">
        <v>1167.24</v>
      </c>
      <c r="R42" s="28">
        <v>0</v>
      </c>
      <c r="S42" s="28">
        <v>1167.24</v>
      </c>
      <c r="T42" s="28">
        <v>-1167.24</v>
      </c>
      <c r="U42" s="25" t="s">
        <v>144</v>
      </c>
      <c r="V42" s="23"/>
      <c r="W42" s="23"/>
      <c r="X42" s="23"/>
    </row>
    <row r="43" spans="1:24" ht="15.75" thickBot="1" x14ac:dyDescent="0.3">
      <c r="A43" s="53" t="s">
        <v>165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5">
        <v>0</v>
      </c>
      <c r="N43" s="54"/>
      <c r="O43" s="28">
        <v>0</v>
      </c>
      <c r="P43" s="28">
        <v>0</v>
      </c>
      <c r="Q43" s="28">
        <v>5140.28</v>
      </c>
      <c r="R43" s="28">
        <v>20848.63</v>
      </c>
      <c r="S43" s="28">
        <v>5140.28</v>
      </c>
      <c r="T43" s="28">
        <v>-25988.91</v>
      </c>
      <c r="U43" s="25" t="s">
        <v>144</v>
      </c>
      <c r="V43" s="23"/>
      <c r="W43" s="23"/>
      <c r="X43" s="23"/>
    </row>
    <row r="44" spans="1:24" ht="15.75" thickTop="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 t="s">
        <v>166</v>
      </c>
      <c r="M44" s="56">
        <v>0</v>
      </c>
      <c r="N44" s="57"/>
      <c r="O44" s="34">
        <v>0</v>
      </c>
      <c r="P44" s="34">
        <v>0</v>
      </c>
      <c r="Q44" s="34">
        <v>-3973.04</v>
      </c>
      <c r="R44" s="34">
        <v>-20848.63</v>
      </c>
      <c r="S44" s="34">
        <v>-3973.04</v>
      </c>
      <c r="T44" s="34">
        <v>24821.67</v>
      </c>
      <c r="U44" s="35"/>
      <c r="V44" s="23"/>
      <c r="W44" s="23"/>
      <c r="X44" s="23"/>
    </row>
    <row r="45" spans="1:24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8" spans="1:24" x14ac:dyDescent="0.25">
      <c r="M48" t="s">
        <v>130</v>
      </c>
      <c r="O48" t="s">
        <v>131</v>
      </c>
      <c r="P48" t="s">
        <v>132</v>
      </c>
      <c r="Q48" t="s">
        <v>133</v>
      </c>
      <c r="R48" t="s">
        <v>134</v>
      </c>
      <c r="S48" t="s">
        <v>134</v>
      </c>
      <c r="T48" t="s">
        <v>135</v>
      </c>
      <c r="U48" t="s">
        <v>136</v>
      </c>
    </row>
    <row r="49" spans="1:21" x14ac:dyDescent="0.25">
      <c r="A49" t="s">
        <v>109</v>
      </c>
      <c r="G49" t="s">
        <v>7</v>
      </c>
      <c r="M49" t="s">
        <v>131</v>
      </c>
      <c r="O49" t="s">
        <v>137</v>
      </c>
      <c r="P49" t="s">
        <v>131</v>
      </c>
      <c r="Q49" t="s">
        <v>138</v>
      </c>
      <c r="R49" t="s">
        <v>139</v>
      </c>
      <c r="S49" t="s">
        <v>138</v>
      </c>
      <c r="T49" t="s">
        <v>138</v>
      </c>
      <c r="U49" t="s">
        <v>140</v>
      </c>
    </row>
    <row r="50" spans="1:21" x14ac:dyDescent="0.25">
      <c r="A50" t="s">
        <v>182</v>
      </c>
    </row>
    <row r="51" spans="1:21" x14ac:dyDescent="0.25">
      <c r="B51" t="s">
        <v>141</v>
      </c>
    </row>
    <row r="52" spans="1:21" x14ac:dyDescent="0.25">
      <c r="C52" t="s">
        <v>183</v>
      </c>
    </row>
    <row r="53" spans="1:21" x14ac:dyDescent="0.25">
      <c r="D53" t="s">
        <v>184</v>
      </c>
    </row>
    <row r="54" spans="1:21" x14ac:dyDescent="0.25">
      <c r="E54" t="s">
        <v>185</v>
      </c>
    </row>
    <row r="55" spans="1:21" x14ac:dyDescent="0.25">
      <c r="A55">
        <v>4990</v>
      </c>
      <c r="G55" t="s">
        <v>146</v>
      </c>
    </row>
    <row r="56" spans="1:21" x14ac:dyDescent="0.25">
      <c r="A56" t="s">
        <v>147</v>
      </c>
      <c r="G56" t="s">
        <v>148</v>
      </c>
      <c r="M56">
        <v>0</v>
      </c>
      <c r="O56">
        <v>0</v>
      </c>
      <c r="P56">
        <v>0</v>
      </c>
      <c r="Q56" s="43">
        <v>16709.48</v>
      </c>
      <c r="R56">
        <v>0</v>
      </c>
      <c r="S56" s="43">
        <v>16709.48</v>
      </c>
      <c r="T56" s="43">
        <v>-16709.48</v>
      </c>
      <c r="U56" t="s">
        <v>144</v>
      </c>
    </row>
    <row r="57" spans="1:21" x14ac:dyDescent="0.25">
      <c r="A57" t="s">
        <v>186</v>
      </c>
      <c r="M57" s="44">
        <v>0</v>
      </c>
      <c r="O57" s="44">
        <v>0</v>
      </c>
      <c r="P57" s="44">
        <v>0</v>
      </c>
      <c r="Q57" s="44">
        <v>16709.48</v>
      </c>
      <c r="R57" s="44">
        <v>0</v>
      </c>
      <c r="S57" s="44">
        <v>16709.48</v>
      </c>
      <c r="T57" s="44">
        <v>-16709.48</v>
      </c>
      <c r="U57" t="s">
        <v>144</v>
      </c>
    </row>
    <row r="58" spans="1:21" x14ac:dyDescent="0.25">
      <c r="E58" t="s">
        <v>187</v>
      </c>
      <c r="M58" s="44">
        <v>0</v>
      </c>
      <c r="O58" s="44">
        <v>0</v>
      </c>
      <c r="P58" s="44">
        <v>0</v>
      </c>
      <c r="Q58" s="44">
        <v>16709.48</v>
      </c>
      <c r="R58" s="44">
        <v>0</v>
      </c>
      <c r="S58" s="44">
        <v>16709.48</v>
      </c>
      <c r="T58" s="44">
        <v>-16709.48</v>
      </c>
      <c r="U58" t="s">
        <v>144</v>
      </c>
    </row>
    <row r="59" spans="1:21" x14ac:dyDescent="0.25">
      <c r="D59" t="s">
        <v>188</v>
      </c>
      <c r="M59" s="44">
        <v>0</v>
      </c>
      <c r="O59" s="44">
        <v>0</v>
      </c>
      <c r="P59" s="44">
        <v>0</v>
      </c>
      <c r="Q59" s="44">
        <v>16709.48</v>
      </c>
      <c r="R59" s="44">
        <v>0</v>
      </c>
      <c r="S59" s="44">
        <v>16709.48</v>
      </c>
      <c r="T59" s="44">
        <v>-16709.48</v>
      </c>
      <c r="U59" t="s">
        <v>144</v>
      </c>
    </row>
    <row r="60" spans="1:21" x14ac:dyDescent="0.25">
      <c r="C60" t="s">
        <v>189</v>
      </c>
      <c r="M60" s="44">
        <v>0</v>
      </c>
      <c r="O60" s="44">
        <v>0</v>
      </c>
      <c r="P60" s="44">
        <v>0</v>
      </c>
      <c r="Q60" s="44">
        <v>16709.48</v>
      </c>
      <c r="R60" s="44">
        <v>0</v>
      </c>
      <c r="S60" s="44">
        <v>16709.48</v>
      </c>
      <c r="T60" s="44">
        <v>-16709.48</v>
      </c>
      <c r="U60" t="s">
        <v>144</v>
      </c>
    </row>
    <row r="61" spans="1:21" x14ac:dyDescent="0.25">
      <c r="B61" t="s">
        <v>149</v>
      </c>
      <c r="M61" s="44">
        <v>0</v>
      </c>
      <c r="O61" s="44">
        <v>0</v>
      </c>
      <c r="P61" s="44">
        <v>0</v>
      </c>
      <c r="Q61" s="44">
        <v>16709.48</v>
      </c>
      <c r="R61" s="44">
        <v>0</v>
      </c>
      <c r="S61" s="44">
        <v>16709.48</v>
      </c>
      <c r="T61" s="44">
        <v>-16709.48</v>
      </c>
      <c r="U61" t="s">
        <v>144</v>
      </c>
    </row>
    <row r="62" spans="1:21" x14ac:dyDescent="0.25">
      <c r="B62" t="s">
        <v>150</v>
      </c>
    </row>
    <row r="63" spans="1:21" x14ac:dyDescent="0.25">
      <c r="C63" t="s">
        <v>183</v>
      </c>
    </row>
    <row r="64" spans="1:21" x14ac:dyDescent="0.25">
      <c r="D64" t="s">
        <v>184</v>
      </c>
    </row>
    <row r="65" spans="1:21" x14ac:dyDescent="0.25">
      <c r="E65" t="s">
        <v>185</v>
      </c>
    </row>
    <row r="66" spans="1:21" x14ac:dyDescent="0.25">
      <c r="A66">
        <v>5000</v>
      </c>
      <c r="G66" t="s">
        <v>152</v>
      </c>
    </row>
    <row r="67" spans="1:21" x14ac:dyDescent="0.25">
      <c r="A67" t="s">
        <v>153</v>
      </c>
      <c r="G67" t="s">
        <v>154</v>
      </c>
      <c r="M67">
        <v>0</v>
      </c>
      <c r="O67">
        <v>0</v>
      </c>
      <c r="P67">
        <v>0</v>
      </c>
      <c r="Q67" s="43">
        <v>5664.4</v>
      </c>
      <c r="R67">
        <v>0</v>
      </c>
      <c r="S67" s="43">
        <v>5664.4</v>
      </c>
      <c r="T67" s="43">
        <v>-5664.4</v>
      </c>
      <c r="U67" t="s">
        <v>144</v>
      </c>
    </row>
    <row r="68" spans="1:21" x14ac:dyDescent="0.25">
      <c r="A68" t="s">
        <v>190</v>
      </c>
      <c r="M68" s="44">
        <v>0</v>
      </c>
      <c r="O68" s="44">
        <v>0</v>
      </c>
      <c r="P68" s="44">
        <v>0</v>
      </c>
      <c r="Q68" s="44">
        <v>5664.4</v>
      </c>
      <c r="R68" s="44">
        <v>0</v>
      </c>
      <c r="S68" s="44">
        <v>5664.4</v>
      </c>
      <c r="T68" s="44">
        <v>-5664.4</v>
      </c>
      <c r="U68" t="s">
        <v>144</v>
      </c>
    </row>
    <row r="69" spans="1:21" x14ac:dyDescent="0.25">
      <c r="A69">
        <v>5400</v>
      </c>
      <c r="G69" t="s">
        <v>156</v>
      </c>
    </row>
    <row r="70" spans="1:21" x14ac:dyDescent="0.25">
      <c r="A70" t="s">
        <v>157</v>
      </c>
      <c r="G70" t="s">
        <v>158</v>
      </c>
      <c r="M70">
        <v>0</v>
      </c>
      <c r="O70">
        <v>0</v>
      </c>
      <c r="P70">
        <v>0</v>
      </c>
      <c r="Q70">
        <v>405.33</v>
      </c>
      <c r="R70">
        <v>0</v>
      </c>
      <c r="S70">
        <v>405.33</v>
      </c>
      <c r="T70">
        <v>-405.33</v>
      </c>
      <c r="U70" t="s">
        <v>144</v>
      </c>
    </row>
    <row r="71" spans="1:21" x14ac:dyDescent="0.25">
      <c r="A71" t="s">
        <v>191</v>
      </c>
      <c r="M71" s="44">
        <v>0</v>
      </c>
      <c r="O71" s="44">
        <v>0</v>
      </c>
      <c r="P71" s="44">
        <v>0</v>
      </c>
      <c r="Q71" s="44">
        <v>405.33</v>
      </c>
      <c r="R71" s="44">
        <v>0</v>
      </c>
      <c r="S71" s="44">
        <v>405.33</v>
      </c>
      <c r="T71" s="44">
        <v>-405.33</v>
      </c>
      <c r="U71" t="s">
        <v>144</v>
      </c>
    </row>
    <row r="72" spans="1:21" x14ac:dyDescent="0.25">
      <c r="A72">
        <v>7303</v>
      </c>
      <c r="G72" t="s">
        <v>160</v>
      </c>
      <c r="M72">
        <v>0</v>
      </c>
      <c r="O72">
        <v>0</v>
      </c>
      <c r="P72">
        <v>0</v>
      </c>
      <c r="Q72">
        <v>6</v>
      </c>
      <c r="R72">
        <v>0</v>
      </c>
      <c r="S72">
        <v>6</v>
      </c>
      <c r="T72">
        <v>-6</v>
      </c>
      <c r="U72" t="s">
        <v>144</v>
      </c>
    </row>
    <row r="73" spans="1:21" x14ac:dyDescent="0.25">
      <c r="A73">
        <v>9500</v>
      </c>
      <c r="G73" t="s">
        <v>162</v>
      </c>
    </row>
    <row r="74" spans="1:21" x14ac:dyDescent="0.25">
      <c r="A74" t="s">
        <v>163</v>
      </c>
      <c r="G74" t="s">
        <v>164</v>
      </c>
      <c r="M74">
        <v>0</v>
      </c>
      <c r="O74">
        <v>0</v>
      </c>
      <c r="P74">
        <v>0</v>
      </c>
      <c r="Q74" s="43">
        <v>25405.77</v>
      </c>
      <c r="R74" s="43">
        <v>-8373.36</v>
      </c>
      <c r="S74" s="43">
        <v>25405.77</v>
      </c>
      <c r="T74" s="43">
        <v>-17032.41</v>
      </c>
      <c r="U74" t="s">
        <v>144</v>
      </c>
    </row>
    <row r="75" spans="1:21" x14ac:dyDescent="0.25">
      <c r="A75" t="s">
        <v>192</v>
      </c>
      <c r="M75" s="44">
        <v>0</v>
      </c>
      <c r="O75" s="44">
        <v>0</v>
      </c>
      <c r="P75" s="44">
        <v>0</v>
      </c>
      <c r="Q75" s="44">
        <v>25405.77</v>
      </c>
      <c r="R75" s="44">
        <v>-8373.36</v>
      </c>
      <c r="S75" s="44">
        <v>25405.77</v>
      </c>
      <c r="T75" s="44">
        <v>-17032.41</v>
      </c>
      <c r="U75" t="s">
        <v>144</v>
      </c>
    </row>
    <row r="76" spans="1:21" x14ac:dyDescent="0.25">
      <c r="E76" t="s">
        <v>187</v>
      </c>
      <c r="M76" s="44">
        <v>0</v>
      </c>
      <c r="O76" s="44">
        <v>0</v>
      </c>
      <c r="P76" s="44">
        <v>0</v>
      </c>
      <c r="Q76" s="44">
        <v>31481.5</v>
      </c>
      <c r="R76" s="44">
        <v>-8373.36</v>
      </c>
      <c r="S76" s="44">
        <v>31481.5</v>
      </c>
      <c r="T76" s="44">
        <v>-23108.14</v>
      </c>
      <c r="U76" t="s">
        <v>144</v>
      </c>
    </row>
    <row r="77" spans="1:21" x14ac:dyDescent="0.25">
      <c r="D77" t="s">
        <v>188</v>
      </c>
      <c r="M77" s="44">
        <v>0</v>
      </c>
      <c r="O77" s="44">
        <v>0</v>
      </c>
      <c r="P77" s="44">
        <v>0</v>
      </c>
      <c r="Q77" s="44">
        <v>31481.5</v>
      </c>
      <c r="R77" s="44">
        <v>-8373.36</v>
      </c>
      <c r="S77" s="44">
        <v>31481.5</v>
      </c>
      <c r="T77" s="44">
        <v>-23108.14</v>
      </c>
      <c r="U77" t="s">
        <v>144</v>
      </c>
    </row>
    <row r="78" spans="1:21" x14ac:dyDescent="0.25">
      <c r="C78" t="s">
        <v>189</v>
      </c>
      <c r="M78" s="44">
        <v>0</v>
      </c>
      <c r="O78" s="44">
        <v>0</v>
      </c>
      <c r="P78" s="44">
        <v>0</v>
      </c>
      <c r="Q78" s="44">
        <v>31481.5</v>
      </c>
      <c r="R78" s="44">
        <v>-8373.36</v>
      </c>
      <c r="S78" s="44">
        <v>31481.5</v>
      </c>
      <c r="T78" s="44">
        <v>-23108.14</v>
      </c>
      <c r="U78" t="s">
        <v>144</v>
      </c>
    </row>
    <row r="79" spans="1:21" x14ac:dyDescent="0.25">
      <c r="B79" t="s">
        <v>165</v>
      </c>
      <c r="M79" s="44">
        <v>0</v>
      </c>
      <c r="O79" s="44">
        <v>0</v>
      </c>
      <c r="P79" s="44">
        <v>0</v>
      </c>
      <c r="Q79" s="44">
        <v>31481.5</v>
      </c>
      <c r="R79" s="44">
        <v>-8373.36</v>
      </c>
      <c r="S79" s="44">
        <v>31481.5</v>
      </c>
      <c r="T79" s="44">
        <v>-23108.14</v>
      </c>
      <c r="U79" t="s">
        <v>144</v>
      </c>
    </row>
    <row r="81" spans="1:21" x14ac:dyDescent="0.25">
      <c r="A81" t="s">
        <v>193</v>
      </c>
    </row>
    <row r="82" spans="1:21" x14ac:dyDescent="0.25">
      <c r="A82" t="s">
        <v>149</v>
      </c>
      <c r="M82">
        <v>0</v>
      </c>
      <c r="O82">
        <v>0</v>
      </c>
      <c r="P82">
        <v>0</v>
      </c>
      <c r="Q82" s="43">
        <v>16709.48</v>
      </c>
      <c r="R82">
        <v>0</v>
      </c>
      <c r="S82" s="43">
        <v>16709.48</v>
      </c>
      <c r="T82" s="43">
        <v>-16709.48</v>
      </c>
      <c r="U82" t="s">
        <v>144</v>
      </c>
    </row>
    <row r="83" spans="1:21" x14ac:dyDescent="0.25">
      <c r="A83" t="s">
        <v>165</v>
      </c>
      <c r="M83">
        <v>0</v>
      </c>
      <c r="O83">
        <v>0</v>
      </c>
      <c r="P83">
        <v>0</v>
      </c>
      <c r="Q83" s="43">
        <v>31481.5</v>
      </c>
      <c r="R83" s="43">
        <v>-8373.36</v>
      </c>
      <c r="S83" s="43">
        <v>31481.5</v>
      </c>
      <c r="T83" s="43">
        <v>-23108.14</v>
      </c>
      <c r="U83" t="s">
        <v>144</v>
      </c>
    </row>
    <row r="84" spans="1:21" x14ac:dyDescent="0.25">
      <c r="A84" t="s">
        <v>193</v>
      </c>
      <c r="M84" s="44">
        <v>0</v>
      </c>
      <c r="O84" s="44">
        <v>0</v>
      </c>
      <c r="P84" s="44">
        <v>0</v>
      </c>
      <c r="Q84" s="44">
        <v>-14772.02</v>
      </c>
      <c r="R84" s="44">
        <v>8373.36</v>
      </c>
      <c r="S84" s="44">
        <v>-14772.02</v>
      </c>
      <c r="T84" s="44">
        <v>6398.66</v>
      </c>
    </row>
    <row r="86" spans="1:21" x14ac:dyDescent="0.25">
      <c r="L86" t="s">
        <v>166</v>
      </c>
    </row>
    <row r="87" spans="1:21" x14ac:dyDescent="0.25">
      <c r="A87" t="s">
        <v>149</v>
      </c>
      <c r="M87">
        <v>0</v>
      </c>
      <c r="O87">
        <v>0</v>
      </c>
      <c r="P87">
        <v>0</v>
      </c>
      <c r="Q87" s="43">
        <v>16709.48</v>
      </c>
      <c r="R87">
        <v>0</v>
      </c>
      <c r="S87" s="43">
        <v>16709.48</v>
      </c>
      <c r="T87" s="43">
        <v>-16709.48</v>
      </c>
      <c r="U87" t="s">
        <v>144</v>
      </c>
    </row>
    <row r="88" spans="1:21" x14ac:dyDescent="0.25">
      <c r="A88" t="s">
        <v>165</v>
      </c>
      <c r="M88">
        <v>0</v>
      </c>
      <c r="O88">
        <v>0</v>
      </c>
      <c r="P88">
        <v>0</v>
      </c>
      <c r="Q88" s="43">
        <v>31481.5</v>
      </c>
      <c r="R88" s="43">
        <v>-8373.36</v>
      </c>
      <c r="S88" s="43">
        <v>31481.5</v>
      </c>
      <c r="T88" s="43">
        <v>-23108.14</v>
      </c>
      <c r="U88" t="s">
        <v>144</v>
      </c>
    </row>
    <row r="89" spans="1:21" x14ac:dyDescent="0.25">
      <c r="L89" t="s">
        <v>166</v>
      </c>
      <c r="M89" s="44">
        <v>0</v>
      </c>
      <c r="O89" s="44">
        <v>0</v>
      </c>
      <c r="P89" s="44">
        <v>0</v>
      </c>
      <c r="Q89" s="44">
        <v>-14772.02</v>
      </c>
      <c r="R89" s="44">
        <v>8373.36</v>
      </c>
      <c r="S89" s="44">
        <v>-14772.02</v>
      </c>
      <c r="T89" s="44">
        <v>6398.66</v>
      </c>
    </row>
  </sheetData>
  <mergeCells count="94">
    <mergeCell ref="A1:M1"/>
    <mergeCell ref="N1:W1"/>
    <mergeCell ref="M2:N2"/>
    <mergeCell ref="A3:F3"/>
    <mergeCell ref="G3:L3"/>
    <mergeCell ref="M3:N3"/>
    <mergeCell ref="A4:L4"/>
    <mergeCell ref="M4:N4"/>
    <mergeCell ref="B5:L5"/>
    <mergeCell ref="M5:N5"/>
    <mergeCell ref="C6:L6"/>
    <mergeCell ref="M6:N6"/>
    <mergeCell ref="D7:L7"/>
    <mergeCell ref="M7:N7"/>
    <mergeCell ref="E8:L8"/>
    <mergeCell ref="M8:N8"/>
    <mergeCell ref="A9:F9"/>
    <mergeCell ref="G9:L9"/>
    <mergeCell ref="M9:N9"/>
    <mergeCell ref="A10:F10"/>
    <mergeCell ref="G10:L10"/>
    <mergeCell ref="M10:N10"/>
    <mergeCell ref="A11:F11"/>
    <mergeCell ref="G11:L11"/>
    <mergeCell ref="M11:N11"/>
    <mergeCell ref="A12:L12"/>
    <mergeCell ref="M12:N12"/>
    <mergeCell ref="E13:L13"/>
    <mergeCell ref="M13:N13"/>
    <mergeCell ref="D14:L14"/>
    <mergeCell ref="M14:N14"/>
    <mergeCell ref="C15:L15"/>
    <mergeCell ref="M15:N15"/>
    <mergeCell ref="B16:L16"/>
    <mergeCell ref="M16:N16"/>
    <mergeCell ref="B17:L17"/>
    <mergeCell ref="M17:N17"/>
    <mergeCell ref="C18:L18"/>
    <mergeCell ref="M18:N18"/>
    <mergeCell ref="D19:L19"/>
    <mergeCell ref="M19:N19"/>
    <mergeCell ref="E20:L20"/>
    <mergeCell ref="M20:N20"/>
    <mergeCell ref="A25:F25"/>
    <mergeCell ref="G25:L25"/>
    <mergeCell ref="M25:N25"/>
    <mergeCell ref="A21:F21"/>
    <mergeCell ref="G21:L21"/>
    <mergeCell ref="M21:N21"/>
    <mergeCell ref="A22:F22"/>
    <mergeCell ref="G22:L22"/>
    <mergeCell ref="M22:N22"/>
    <mergeCell ref="A23:L23"/>
    <mergeCell ref="M23:N23"/>
    <mergeCell ref="A24:F24"/>
    <mergeCell ref="G24:L24"/>
    <mergeCell ref="M24:N24"/>
    <mergeCell ref="E31:L31"/>
    <mergeCell ref="M31:N31"/>
    <mergeCell ref="A26:L26"/>
    <mergeCell ref="M26:N26"/>
    <mergeCell ref="A27:F27"/>
    <mergeCell ref="G27:L27"/>
    <mergeCell ref="M27:N27"/>
    <mergeCell ref="A28:F28"/>
    <mergeCell ref="G28:L28"/>
    <mergeCell ref="M28:N28"/>
    <mergeCell ref="A29:F29"/>
    <mergeCell ref="G29:L29"/>
    <mergeCell ref="M29:N29"/>
    <mergeCell ref="A30:L30"/>
    <mergeCell ref="M30:N30"/>
    <mergeCell ref="A38:L38"/>
    <mergeCell ref="M38:N38"/>
    <mergeCell ref="D32:L32"/>
    <mergeCell ref="M32:N32"/>
    <mergeCell ref="C33:L33"/>
    <mergeCell ref="M33:N33"/>
    <mergeCell ref="B34:L34"/>
    <mergeCell ref="M34:N34"/>
    <mergeCell ref="M35:N35"/>
    <mergeCell ref="A36:L36"/>
    <mergeCell ref="M36:N36"/>
    <mergeCell ref="A37:L37"/>
    <mergeCell ref="M37:N37"/>
    <mergeCell ref="A43:L43"/>
    <mergeCell ref="M43:N43"/>
    <mergeCell ref="M44:N44"/>
    <mergeCell ref="A39:L39"/>
    <mergeCell ref="M39:N39"/>
    <mergeCell ref="M40:N40"/>
    <mergeCell ref="M41:N41"/>
    <mergeCell ref="A42:L42"/>
    <mergeCell ref="M42:N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City of Burlington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Richard Goodwin</cp:lastModifiedBy>
  <cp:lastPrinted>2014-11-20T21:58:12Z</cp:lastPrinted>
  <dcterms:created xsi:type="dcterms:W3CDTF">2014-10-16T13:30:14Z</dcterms:created>
  <dcterms:modified xsi:type="dcterms:W3CDTF">2014-11-20T22:01:42Z</dcterms:modified>
</cp:coreProperties>
</file>